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0340E7D-0A20-4128-BD4B-372A4B7A47B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OW" sheetId="1" r:id="rId1"/>
    <sheet name="COLUMN" sheetId="2" r:id="rId2"/>
    <sheet name="セルの連結" sheetId="3" r:id="rId3"/>
    <sheet name="関数を表示する" sheetId="4" r:id="rId4"/>
    <sheet name="PRODACT関数" sheetId="9" r:id="rId5"/>
    <sheet name="月末を表示する" sheetId="5" r:id="rId6"/>
    <sheet name="見積書" sheetId="12" r:id="rId7"/>
    <sheet name="IFERROR" sheetId="6" r:id="rId8"/>
    <sheet name="SEQUENCE" sheetId="13" r:id="rId9"/>
    <sheet name="DATE&amp;TEXT " sheetId="7" r:id="rId10"/>
    <sheet name="DATE&amp;TEXT  （完成）" sheetId="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3" l="1" a="1"/>
  <c r="A2" i="13" s="1"/>
  <c r="Q35" i="12"/>
  <c r="P35" i="12" a="1"/>
  <c r="P35" i="12" s="1"/>
  <c r="Q34" i="12"/>
  <c r="P34" i="12" a="1"/>
  <c r="P34" i="12" s="1"/>
  <c r="Q33" i="12"/>
  <c r="P33" i="12" a="1"/>
  <c r="P33" i="12" s="1"/>
  <c r="Q32" i="12"/>
  <c r="P32" i="12" a="1"/>
  <c r="P32" i="12" s="1"/>
  <c r="Q31" i="12"/>
  <c r="P31" i="12" a="1"/>
  <c r="P31" i="12" s="1"/>
  <c r="Q30" i="12"/>
  <c r="P30" i="12" a="1"/>
  <c r="P30" i="12" s="1"/>
  <c r="Q29" i="12"/>
  <c r="P29" i="12" a="1"/>
  <c r="P29" i="12" s="1"/>
  <c r="Q28" i="12"/>
  <c r="P28" i="12" a="1"/>
  <c r="P28" i="12" s="1"/>
  <c r="Q27" i="12"/>
  <c r="P27" i="12" a="1"/>
  <c r="P27" i="12" s="1"/>
  <c r="Q26" i="12"/>
  <c r="P26" i="12" a="1"/>
  <c r="P26" i="12" s="1"/>
  <c r="Q25" i="12"/>
  <c r="P25" i="12" a="1"/>
  <c r="P25" i="12" s="1"/>
  <c r="Q24" i="12"/>
  <c r="P24" i="12" a="1"/>
  <c r="P24" i="12" s="1"/>
  <c r="Q23" i="12"/>
  <c r="P23" i="12" a="1"/>
  <c r="P23" i="12" s="1"/>
  <c r="Q22" i="12"/>
  <c r="P22" i="12" a="1"/>
  <c r="P22" i="12" s="1"/>
  <c r="Q21" i="12"/>
  <c r="P21" i="12" a="1"/>
  <c r="P21" i="12" s="1"/>
  <c r="P4" i="12"/>
  <c r="C15" i="12" s="1"/>
  <c r="C17" i="12" s="1"/>
  <c r="F39" i="12" l="1"/>
  <c r="D39" i="12" s="1"/>
  <c r="F38" i="12"/>
  <c r="D38" i="12" l="1"/>
  <c r="Q37" i="12" s="1"/>
  <c r="Q36" i="12"/>
  <c r="Q38" i="12" s="1"/>
  <c r="B12" i="12" s="1"/>
  <c r="E7" i="9" l="1"/>
  <c r="E8" i="9"/>
  <c r="E9" i="9"/>
  <c r="E6" i="9"/>
  <c r="E10" i="9"/>
  <c r="A4" i="8" l="1"/>
  <c r="A9" i="3"/>
  <c r="A10" i="3"/>
  <c r="J22" i="4"/>
  <c r="B4" i="8" l="1"/>
  <c r="A5" i="8" l="1"/>
  <c r="B5" i="8" s="1"/>
  <c r="A6" i="8" l="1"/>
  <c r="B6" i="8" s="1"/>
  <c r="A7" i="8" l="1"/>
  <c r="B7" i="8" s="1"/>
  <c r="A8" i="8" l="1"/>
  <c r="B8" i="8" s="1"/>
  <c r="A9" i="8" l="1"/>
  <c r="B9" i="8" s="1"/>
  <c r="A10" i="8" l="1"/>
  <c r="B10" i="8" s="1"/>
  <c r="A11" i="8" l="1"/>
  <c r="B11" i="8" s="1"/>
  <c r="A12" i="8" l="1"/>
  <c r="B12" i="8" s="1"/>
  <c r="A13" i="8" l="1"/>
  <c r="B13" i="8" s="1"/>
  <c r="A14" i="8" l="1"/>
  <c r="B14" i="8" s="1"/>
  <c r="A15" i="8" l="1"/>
  <c r="B15" i="8" s="1"/>
  <c r="A16" i="8" l="1"/>
  <c r="B16" i="8" s="1"/>
  <c r="A17" i="8" l="1"/>
  <c r="B17" i="8" s="1"/>
  <c r="A18" i="8" l="1"/>
  <c r="B18" i="8" s="1"/>
  <c r="A19" i="8" l="1"/>
  <c r="B19" i="8" s="1"/>
  <c r="A20" i="8" l="1"/>
  <c r="B20" i="8" s="1"/>
  <c r="A21" i="8" l="1"/>
  <c r="B21" i="8" s="1"/>
  <c r="A22" i="8" l="1"/>
  <c r="B22" i="8" s="1"/>
  <c r="A23" i="8" l="1"/>
  <c r="B23" i="8" s="1"/>
  <c r="A24" i="8" l="1"/>
  <c r="B24" i="8" s="1"/>
  <c r="A25" i="8" l="1"/>
  <c r="B25" i="8" s="1"/>
  <c r="A26" i="8" l="1"/>
  <c r="B26" i="8" s="1"/>
  <c r="A27" i="8" l="1"/>
  <c r="B27" i="8" s="1"/>
  <c r="A28" i="8" l="1"/>
  <c r="B28" i="8" s="1"/>
  <c r="A29" i="8" l="1"/>
  <c r="B29" i="8" s="1"/>
  <c r="A30" i="8" l="1"/>
  <c r="B30" i="8" s="1"/>
  <c r="A31" i="8" l="1"/>
  <c r="B31" i="8" s="1"/>
  <c r="A33" i="8" l="1"/>
  <c r="B33" i="8" s="1"/>
  <c r="A34" i="8"/>
  <c r="B34" i="8" s="1"/>
  <c r="A32" i="8"/>
  <c r="B32" i="8" s="1"/>
  <c r="C40" i="8"/>
  <c r="C23" i="5" l="1"/>
  <c r="C24" i="5" s="1"/>
  <c r="J14" i="4"/>
  <c r="D25" i="6"/>
  <c r="D41" i="6"/>
  <c r="G8" i="1"/>
  <c r="D19" i="6"/>
  <c r="B40" i="6"/>
  <c r="D35" i="6" l="1"/>
  <c r="E35" i="6" s="1"/>
  <c r="B35" i="6"/>
  <c r="D17" i="6"/>
  <c r="D18" i="6"/>
  <c r="D16" i="6"/>
  <c r="E25" i="6"/>
  <c r="B25" i="6"/>
  <c r="D9" i="6"/>
  <c r="D10" i="6"/>
  <c r="D8" i="6"/>
  <c r="J20" i="4"/>
  <c r="J8" i="4"/>
  <c r="A6" i="5"/>
  <c r="A8" i="5" s="1"/>
  <c r="F7" i="2"/>
  <c r="E7" i="2"/>
  <c r="D7" i="2"/>
  <c r="C7" i="2"/>
  <c r="B7" i="2"/>
  <c r="H7" i="2"/>
  <c r="K20" i="4"/>
  <c r="A9" i="1" l="1"/>
  <c r="A10" i="1"/>
  <c r="A11" i="1"/>
  <c r="A12" i="1"/>
  <c r="A13" i="1"/>
  <c r="A14" i="1"/>
  <c r="A15" i="1"/>
  <c r="A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<sst xmlns="http://schemas.openxmlformats.org/spreadsheetml/2006/main" count="269" uniqueCount="152">
  <si>
    <t>ROW関数</t>
    <rPh sb="3" eb="5">
      <t>カンスウ</t>
    </rPh>
    <phoneticPr fontId="1"/>
  </si>
  <si>
    <t>指定したセルや現在のセルの行番号を求める</t>
    <rPh sb="0" eb="2">
      <t>シテイ</t>
    </rPh>
    <rPh sb="7" eb="9">
      <t>ゲンザイ</t>
    </rPh>
    <rPh sb="13" eb="16">
      <t>ギョウバンゴウ</t>
    </rPh>
    <rPh sb="17" eb="18">
      <t>モト</t>
    </rPh>
    <phoneticPr fontId="1"/>
  </si>
  <si>
    <t>並べ替えても連番で表示される</t>
    <rPh sb="0" eb="1">
      <t>ナラ</t>
    </rPh>
    <rPh sb="2" eb="3">
      <t>カ</t>
    </rPh>
    <rPh sb="6" eb="8">
      <t>レンバン</t>
    </rPh>
    <rPh sb="9" eb="11">
      <t>ヒョウジ</t>
    </rPh>
    <phoneticPr fontId="1"/>
  </si>
  <si>
    <t>クラブ会員</t>
    <rPh sb="3" eb="5">
      <t>カイイン</t>
    </rPh>
    <phoneticPr fontId="1"/>
  </si>
  <si>
    <t>No.</t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</si>
  <si>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</si>
  <si>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</si>
  <si>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年令</t>
    <rPh sb="0" eb="2">
      <t>ネンレイ</t>
    </rPh>
    <phoneticPr fontId="1"/>
  </si>
  <si>
    <t>コース</t>
    <phoneticPr fontId="1"/>
  </si>
  <si>
    <t>田中　正人</t>
    <rPh sb="0" eb="2">
      <t>タナカ</t>
    </rPh>
    <rPh sb="3" eb="5">
      <t>マサト</t>
    </rPh>
    <phoneticPr fontId="1"/>
  </si>
  <si>
    <t>ビギナー</t>
    <phoneticPr fontId="1"/>
  </si>
  <si>
    <t>横溝　紘一</t>
    <rPh sb="0" eb="2">
      <t>ヨコミゾ</t>
    </rPh>
    <rPh sb="3" eb="5">
      <t>コウイチ</t>
    </rPh>
    <phoneticPr fontId="1"/>
  </si>
  <si>
    <t>シニア</t>
    <phoneticPr fontId="1"/>
  </si>
  <si>
    <t>佐々川　誠</t>
    <rPh sb="0" eb="3">
      <t>ササガワ</t>
    </rPh>
    <rPh sb="4" eb="5">
      <t>マコト</t>
    </rPh>
    <phoneticPr fontId="1"/>
  </si>
  <si>
    <t>テニス</t>
    <phoneticPr fontId="1"/>
  </si>
  <si>
    <t>海老根　伶花</t>
    <rPh sb="0" eb="3">
      <t>エビネ</t>
    </rPh>
    <rPh sb="4" eb="6">
      <t>レイカ</t>
    </rPh>
    <phoneticPr fontId="1"/>
  </si>
  <si>
    <t>ダンス</t>
    <phoneticPr fontId="1"/>
  </si>
  <si>
    <t>坂本　淳奈</t>
    <rPh sb="0" eb="2">
      <t>サカモト</t>
    </rPh>
    <rPh sb="3" eb="5">
      <t>ジュンナ</t>
    </rPh>
    <phoneticPr fontId="1"/>
  </si>
  <si>
    <t>吉澤　夏海</t>
    <rPh sb="0" eb="2">
      <t>ヨシザワ</t>
    </rPh>
    <rPh sb="3" eb="5">
      <t>ナツミ</t>
    </rPh>
    <phoneticPr fontId="1"/>
  </si>
  <si>
    <t>斎藤　潤</t>
    <rPh sb="0" eb="2">
      <t>サイトウ</t>
    </rPh>
    <rPh sb="3" eb="4">
      <t>ジュン</t>
    </rPh>
    <phoneticPr fontId="1"/>
  </si>
  <si>
    <t>金谷　駿平</t>
    <rPh sb="0" eb="2">
      <t>カナヤ</t>
    </rPh>
    <rPh sb="3" eb="5">
      <t>シュンペイ</t>
    </rPh>
    <phoneticPr fontId="1"/>
  </si>
  <si>
    <t>練習しよう</t>
    <rPh sb="0" eb="2">
      <t>レンシュウ</t>
    </rPh>
    <phoneticPr fontId="1"/>
  </si>
  <si>
    <t>HINT！</t>
    <phoneticPr fontId="1"/>
  </si>
  <si>
    <t>行番号から１引いた数</t>
    <rPh sb="0" eb="3">
      <t>ギョウバンゴウ</t>
    </rPh>
    <rPh sb="6" eb="7">
      <t>ヒ</t>
    </rPh>
    <rPh sb="9" eb="10">
      <t>カズ</t>
    </rPh>
    <phoneticPr fontId="1"/>
  </si>
  <si>
    <t>COLUMN関数</t>
    <rPh sb="6" eb="8">
      <t>カンスウ</t>
    </rPh>
    <phoneticPr fontId="1"/>
  </si>
  <si>
    <t>指定したセルや現在のセルの列番号を求める</t>
    <rPh sb="0" eb="2">
      <t>シテイ</t>
    </rPh>
    <rPh sb="7" eb="9">
      <t>ゲンザイ</t>
    </rPh>
    <rPh sb="13" eb="16">
      <t>レツバンゴウ</t>
    </rPh>
    <rPh sb="17" eb="18">
      <t>モト</t>
    </rPh>
    <phoneticPr fontId="1"/>
  </si>
  <si>
    <t>2018年新入社員</t>
    <rPh sb="4" eb="5">
      <t>ネン</t>
    </rPh>
    <rPh sb="5" eb="7">
      <t>シンニュウ</t>
    </rPh>
    <rPh sb="7" eb="9">
      <t>シャイン</t>
    </rPh>
    <phoneticPr fontId="1"/>
  </si>
  <si>
    <t>社員番号</t>
    <rPh sb="0" eb="2">
      <t>シャイン</t>
    </rPh>
    <rPh sb="2" eb="4">
      <t>バンゴウ</t>
    </rPh>
    <phoneticPr fontId="1"/>
  </si>
  <si>
    <t>井上　洋祐</t>
  </si>
  <si>
    <t>遠藤　和沙</t>
  </si>
  <si>
    <t>栗田　一平</t>
  </si>
  <si>
    <t>小森　潤太郎</t>
  </si>
  <si>
    <t>上村　麻見</t>
    <rPh sb="0" eb="2">
      <t>ウエムラ</t>
    </rPh>
    <rPh sb="3" eb="5">
      <t>アサミ</t>
    </rPh>
    <phoneticPr fontId="1"/>
  </si>
  <si>
    <t>所属</t>
    <rPh sb="0" eb="2">
      <t>ショゾク</t>
    </rPh>
    <phoneticPr fontId="1"/>
  </si>
  <si>
    <t>営業部</t>
  </si>
  <si>
    <t>事業部</t>
  </si>
  <si>
    <t>営業部</t>
    <rPh sb="0" eb="3">
      <t>エイギョウブ</t>
    </rPh>
    <phoneticPr fontId="1"/>
  </si>
  <si>
    <t>内線</t>
    <rPh sb="0" eb="2">
      <t>ナイセン</t>
    </rPh>
    <phoneticPr fontId="1"/>
  </si>
  <si>
    <t>携帯電話</t>
    <rPh sb="0" eb="4">
      <t>ケイタイデンワ</t>
    </rPh>
    <phoneticPr fontId="1"/>
  </si>
  <si>
    <t>090-2233-3344</t>
    <phoneticPr fontId="1"/>
  </si>
  <si>
    <t>090-1133-9865</t>
    <phoneticPr fontId="1"/>
  </si>
  <si>
    <t>090-4567-8900</t>
    <phoneticPr fontId="1"/>
  </si>
  <si>
    <t>090-9999-0000</t>
    <phoneticPr fontId="1"/>
  </si>
  <si>
    <t>090-0000-1111</t>
    <phoneticPr fontId="1"/>
  </si>
  <si>
    <t>セルとセルをつなぐ</t>
    <phoneticPr fontId="1"/>
  </si>
  <si>
    <t>関数を使わない：＆</t>
    <rPh sb="0" eb="2">
      <t>カンスウ</t>
    </rPh>
    <rPh sb="3" eb="4">
      <t>ツカ</t>
    </rPh>
    <phoneticPr fontId="1"/>
  </si>
  <si>
    <t>東京都</t>
    <rPh sb="0" eb="3">
      <t>トウキョウト</t>
    </rPh>
    <phoneticPr fontId="1"/>
  </si>
  <si>
    <t>豊島区</t>
    <rPh sb="0" eb="3">
      <t>トシマク</t>
    </rPh>
    <phoneticPr fontId="1"/>
  </si>
  <si>
    <t>池袋</t>
    <rPh sb="0" eb="2">
      <t>イケブクロ</t>
    </rPh>
    <phoneticPr fontId="1"/>
  </si>
  <si>
    <t>１丁目</t>
    <rPh sb="1" eb="3">
      <t>チョウメ</t>
    </rPh>
    <phoneticPr fontId="1"/>
  </si>
  <si>
    <t>&amp;</t>
    <phoneticPr fontId="1"/>
  </si>
  <si>
    <t>関数を表示させる方法</t>
    <rPh sb="0" eb="2">
      <t>カンスウ</t>
    </rPh>
    <rPh sb="3" eb="5">
      <t>ヒョウジ</t>
    </rPh>
    <rPh sb="8" eb="10">
      <t>ホウホウ</t>
    </rPh>
    <phoneticPr fontId="1"/>
  </si>
  <si>
    <t>表示・非表示を切り替える</t>
    <rPh sb="0" eb="2">
      <t>ヒョウジ</t>
    </rPh>
    <rPh sb="3" eb="6">
      <t>ヒヒョウジ</t>
    </rPh>
    <rPh sb="7" eb="8">
      <t>キ</t>
    </rPh>
    <rPh sb="9" eb="10">
      <t>カ</t>
    </rPh>
    <phoneticPr fontId="1"/>
  </si>
  <si>
    <t>数式タブ</t>
    <rPh sb="0" eb="2">
      <t>スウシキ</t>
    </rPh>
    <phoneticPr fontId="1"/>
  </si>
  <si>
    <t>文字列にする</t>
    <rPh sb="0" eb="2">
      <t>モジ</t>
    </rPh>
    <rPh sb="2" eb="3">
      <t>レツ</t>
    </rPh>
    <phoneticPr fontId="1"/>
  </si>
  <si>
    <t>数式の【＝】の前に【’】（シングルクォーテーションを入力する）</t>
    <rPh sb="0" eb="2">
      <t>スウシキ</t>
    </rPh>
    <rPh sb="7" eb="8">
      <t>マエ</t>
    </rPh>
    <rPh sb="26" eb="28">
      <t>ニュウリョク</t>
    </rPh>
    <phoneticPr fontId="1"/>
  </si>
  <si>
    <t>関数を使う</t>
    <rPh sb="0" eb="2">
      <t>カンスウ</t>
    </rPh>
    <rPh sb="3" eb="4">
      <t>ツカ</t>
    </rPh>
    <phoneticPr fontId="1"/>
  </si>
  <si>
    <t>FORMULATEXT</t>
  </si>
  <si>
    <t>関数を使用して月末を表示させる</t>
    <rPh sb="0" eb="2">
      <t>カンスウ</t>
    </rPh>
    <rPh sb="3" eb="5">
      <t>シヨウ</t>
    </rPh>
    <rPh sb="7" eb="9">
      <t>ゲツマツ</t>
    </rPh>
    <rPh sb="10" eb="12">
      <t>ヒョウジ</t>
    </rPh>
    <phoneticPr fontId="1"/>
  </si>
  <si>
    <t>EOMONTH</t>
    <phoneticPr fontId="1"/>
  </si>
  <si>
    <t>TODAY関数を別にした場合</t>
    <rPh sb="5" eb="7">
      <t>カンスウ</t>
    </rPh>
    <rPh sb="8" eb="9">
      <t>ベツ</t>
    </rPh>
    <rPh sb="12" eb="14">
      <t>バアイ</t>
    </rPh>
    <phoneticPr fontId="1"/>
  </si>
  <si>
    <t>=EOMONTH(A6,0)</t>
    <phoneticPr fontId="1"/>
  </si>
  <si>
    <t>TODAY関数を中に入れた場合</t>
    <rPh sb="5" eb="7">
      <t>カンスウ</t>
    </rPh>
    <rPh sb="8" eb="9">
      <t>ナカ</t>
    </rPh>
    <rPh sb="10" eb="11">
      <t>イ</t>
    </rPh>
    <rPh sb="13" eb="15">
      <t>バアイ</t>
    </rPh>
    <phoneticPr fontId="1"/>
  </si>
  <si>
    <t>=EOMONTH(TODAY(),0)</t>
    <phoneticPr fontId="1"/>
  </si>
  <si>
    <t>【０】を【1】にすると次の月の月末になる</t>
    <rPh sb="11" eb="12">
      <t>ツギ</t>
    </rPh>
    <rPh sb="13" eb="14">
      <t>ツキ</t>
    </rPh>
    <rPh sb="15" eb="17">
      <t>ゲツマツ</t>
    </rPh>
    <phoneticPr fontId="1"/>
  </si>
  <si>
    <t>IFERRORを使ってエラー値を非表示にする</t>
    <rPh sb="8" eb="9">
      <t>ツカ</t>
    </rPh>
    <rPh sb="14" eb="15">
      <t>チ</t>
    </rPh>
    <rPh sb="16" eb="19">
      <t>ヒヒョウジ</t>
    </rPh>
    <phoneticPr fontId="1"/>
  </si>
  <si>
    <t>ExcelのIFERROR関数は、エラーの場合に指定した値を返す関数です。エラー値を「0」と表示したり、または非表示（空白セル）にするときなどに使われます。</t>
  </si>
  <si>
    <t>部屋</t>
    <rPh sb="0" eb="2">
      <t>ヘヤ</t>
    </rPh>
    <phoneticPr fontId="1"/>
  </si>
  <si>
    <t>賃貸料</t>
    <rPh sb="0" eb="3">
      <t>チンタイリョウ</t>
    </rPh>
    <phoneticPr fontId="1"/>
  </si>
  <si>
    <t>利用日数</t>
    <rPh sb="0" eb="4">
      <t>リヨウニッスウ</t>
    </rPh>
    <phoneticPr fontId="1"/>
  </si>
  <si>
    <t>１日当たりの使用料</t>
    <rPh sb="1" eb="3">
      <t>ニチア</t>
    </rPh>
    <rPh sb="6" eb="9">
      <t>シヨウリョウ</t>
    </rPh>
    <phoneticPr fontId="1"/>
  </si>
  <si>
    <t>A</t>
    <phoneticPr fontId="1"/>
  </si>
  <si>
    <t>B</t>
    <phoneticPr fontId="1"/>
  </si>
  <si>
    <t>C</t>
    <phoneticPr fontId="1"/>
  </si>
  <si>
    <t>コード</t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</si>
  <si>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</si>
  <si>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</si>
  <si>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</si>
  <si>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</si>
  <si>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Yシャツ</t>
    <phoneticPr fontId="1"/>
  </si>
  <si>
    <t>スーツ</t>
    <phoneticPr fontId="1"/>
  </si>
  <si>
    <t>ポロシャツ</t>
    <phoneticPr fontId="1"/>
  </si>
  <si>
    <t>スラックス</t>
    <phoneticPr fontId="1"/>
  </si>
  <si>
    <t>ジーンズ</t>
    <phoneticPr fontId="1"/>
  </si>
  <si>
    <t>IFERRORを使ってエラー値を回避する</t>
    <rPh sb="8" eb="9">
      <t>ツカ</t>
    </rPh>
    <rPh sb="14" eb="15">
      <t>チ</t>
    </rPh>
    <rPh sb="16" eb="18">
      <t>カイヒ</t>
    </rPh>
    <phoneticPr fontId="1"/>
  </si>
  <si>
    <t>練習しましょう</t>
    <rPh sb="0" eb="2">
      <t>レンシュウ</t>
    </rPh>
    <phoneticPr fontId="1"/>
  </si>
  <si>
    <t>関数：TEXTJOIN　</t>
    <rPh sb="0" eb="2">
      <t>カンスウ</t>
    </rPh>
    <phoneticPr fontId="1"/>
  </si>
  <si>
    <t>IFERROR 1</t>
    <phoneticPr fontId="1"/>
  </si>
  <si>
    <t>IFERROR 12</t>
    <phoneticPr fontId="1"/>
  </si>
  <si>
    <t>関数：CONCATENATEまたはCONCAT</t>
    <rPh sb="0" eb="2">
      <t>カンスウ</t>
    </rPh>
    <phoneticPr fontId="1"/>
  </si>
  <si>
    <t>=G14+H14</t>
    <phoneticPr fontId="1"/>
  </si>
  <si>
    <t>TODAY関数を使った日にちの指定</t>
    <rPh sb="5" eb="7">
      <t>カンスウ</t>
    </rPh>
    <rPh sb="8" eb="9">
      <t>ツカ</t>
    </rPh>
    <rPh sb="11" eb="12">
      <t>ヒ</t>
    </rPh>
    <rPh sb="15" eb="17">
      <t>シテイ</t>
    </rPh>
    <phoneticPr fontId="1"/>
  </si>
  <si>
    <t>発行日</t>
    <rPh sb="0" eb="3">
      <t>ハッコウビ</t>
    </rPh>
    <phoneticPr fontId="1"/>
  </si>
  <si>
    <t>請求期限</t>
    <rPh sb="0" eb="4">
      <t>セイキュウキゲン</t>
    </rPh>
    <phoneticPr fontId="1"/>
  </si>
  <si>
    <t>参考</t>
    <rPh sb="0" eb="2">
      <t>サンコウ</t>
    </rPh>
    <phoneticPr fontId="1"/>
  </si>
  <si>
    <t>請求書（１週間後指定）</t>
    <rPh sb="0" eb="3">
      <t>セイキュウショ</t>
    </rPh>
    <rPh sb="5" eb="10">
      <t>シュウカンゴシテイ</t>
    </rPh>
    <phoneticPr fontId="1"/>
  </si>
  <si>
    <t>年度</t>
    <rPh sb="0" eb="2">
      <t>ネンド</t>
    </rPh>
    <phoneticPr fontId="1"/>
  </si>
  <si>
    <t>月スケジュール</t>
    <rPh sb="0" eb="1">
      <t>ガツ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</si>
  <si>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</si>
  <si>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</si>
  <si>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</si>
  <si>
    <t xml:space="preserve"> </t>
    <phoneticPr fontId="1"/>
  </si>
  <si>
    <t>商品名</t>
    <rPh sb="0" eb="3">
      <t>ショウヒンメイ</t>
    </rPh>
    <phoneticPr fontId="1"/>
  </si>
  <si>
    <t>りんご</t>
    <phoneticPr fontId="1"/>
  </si>
  <si>
    <t>ぶどう</t>
    <phoneticPr fontId="1"/>
  </si>
  <si>
    <t>バナナ</t>
    <phoneticPr fontId="1"/>
  </si>
  <si>
    <t>いちご</t>
    <phoneticPr fontId="1"/>
  </si>
  <si>
    <t>総計</t>
    <rPh sb="0" eb="2">
      <t>ソウケイ</t>
    </rPh>
    <phoneticPr fontId="1"/>
  </si>
  <si>
    <t>掛け率</t>
    <rPh sb="0" eb="1">
      <t>カ</t>
    </rPh>
    <rPh sb="2" eb="3">
      <t>リツ</t>
    </rPh>
    <phoneticPr fontId="1"/>
  </si>
  <si>
    <t>PRODACT関数</t>
    <rPh sb="7" eb="9">
      <t>カンスウ</t>
    </rPh>
    <phoneticPr fontId="1"/>
  </si>
  <si>
    <t>掛け算をする</t>
    <rPh sb="0" eb="1">
      <t>カ</t>
    </rPh>
    <rPh sb="2" eb="3">
      <t>ザン</t>
    </rPh>
    <phoneticPr fontId="1"/>
  </si>
  <si>
    <t>見積書</t>
    <rPh sb="0" eb="3">
      <t>ミツモリ</t>
    </rPh>
    <phoneticPr fontId="1"/>
  </si>
  <si>
    <t>見積日</t>
    <rPh sb="0" eb="3">
      <t>ミツモリ</t>
    </rPh>
    <phoneticPr fontId="1"/>
  </si>
  <si>
    <t>見積番号</t>
    <rPh sb="0" eb="2">
      <t>ミツモリ</t>
    </rPh>
    <rPh sb="2" eb="4">
      <t>セイキュウバ</t>
    </rPh>
    <phoneticPr fontId="1"/>
  </si>
  <si>
    <t>0000001</t>
    <phoneticPr fontId="1"/>
  </si>
  <si>
    <t>〇〇〇〇株式会社 御中</t>
    <rPh sb="9" eb="11">
      <t>オンチュウ</t>
    </rPh>
    <phoneticPr fontId="1"/>
  </si>
  <si>
    <t>〒100-0000</t>
    <phoneticPr fontId="1"/>
  </si>
  <si>
    <t>東京都千代田区0-1-2 〇〇ビル 3F</t>
    <rPh sb="0" eb="3">
      <t>トウキョウ</t>
    </rPh>
    <rPh sb="3" eb="7">
      <t>チヨダ</t>
    </rPh>
    <phoneticPr fontId="1"/>
  </si>
  <si>
    <t>●●●●株式会社</t>
    <phoneticPr fontId="1"/>
  </si>
  <si>
    <t>下記の通り、お見積り申し上げます。</t>
    <rPh sb="0" eb="2">
      <t>カキ</t>
    </rPh>
    <rPh sb="10" eb="11">
      <t>モウセィ</t>
    </rPh>
    <phoneticPr fontId="1"/>
  </si>
  <si>
    <t>住所：</t>
    <rPh sb="0" eb="2">
      <t>ジュウショ</t>
    </rPh>
    <phoneticPr fontId="1"/>
  </si>
  <si>
    <t>東京都千代田区0-1-2 ●●ビル 1F</t>
    <rPh sb="0" eb="3">
      <t>トウキョウ</t>
    </rPh>
    <rPh sb="3" eb="7">
      <t>チヨダ</t>
    </rPh>
    <phoneticPr fontId="1"/>
  </si>
  <si>
    <t>お見積り金額（税込）</t>
    <rPh sb="7" eb="9">
      <t>ゼイ</t>
    </rPh>
    <phoneticPr fontId="1"/>
  </si>
  <si>
    <t>電話：</t>
    <rPh sb="0" eb="2">
      <t>デンワ</t>
    </rPh>
    <phoneticPr fontId="1"/>
  </si>
  <si>
    <t>00-0000-0000</t>
    <phoneticPr fontId="1"/>
  </si>
  <si>
    <t>メール：</t>
    <phoneticPr fontId="1"/>
  </si>
  <si>
    <t>*****@******</t>
    <phoneticPr fontId="1"/>
  </si>
  <si>
    <t>納期</t>
    <rPh sb="0" eb="2">
      <t>ノウキ</t>
    </rPh>
    <phoneticPr fontId="1"/>
  </si>
  <si>
    <t>支払条件</t>
    <rPh sb="0" eb="4">
      <t>シハライ</t>
    </rPh>
    <phoneticPr fontId="1"/>
  </si>
  <si>
    <t>月末締め翌月末払い</t>
    <rPh sb="0" eb="3">
      <t>ゲテゥ</t>
    </rPh>
    <rPh sb="4" eb="7">
      <t>ヨクゲテゥ</t>
    </rPh>
    <phoneticPr fontId="1"/>
  </si>
  <si>
    <t>有効期限</t>
    <rPh sb="0" eb="2">
      <t>ユウコウ</t>
    </rPh>
    <rPh sb="2" eb="4">
      <t>キゲn</t>
    </rPh>
    <phoneticPr fontId="1"/>
  </si>
  <si>
    <t>内容</t>
    <rPh sb="0" eb="2">
      <t>ナイヨウ</t>
    </rPh>
    <phoneticPr fontId="1"/>
  </si>
  <si>
    <t>軽減税率</t>
    <rPh sb="0" eb="4">
      <t>ケイゲn</t>
    </rPh>
    <phoneticPr fontId="1"/>
  </si>
  <si>
    <t>数量</t>
    <rPh sb="0" eb="2">
      <t>スウ</t>
    </rPh>
    <phoneticPr fontId="1"/>
  </si>
  <si>
    <t>単位</t>
    <rPh sb="0" eb="2">
      <t>タンイ</t>
    </rPh>
    <phoneticPr fontId="1"/>
  </si>
  <si>
    <t>単価（税抜）</t>
    <rPh sb="0" eb="2">
      <t>タンカ</t>
    </rPh>
    <rPh sb="3" eb="5">
      <t>ゼイヌキ</t>
    </rPh>
    <phoneticPr fontId="1"/>
  </si>
  <si>
    <t>税率</t>
    <rPh sb="0" eb="2">
      <t>ゼイリ</t>
    </rPh>
    <phoneticPr fontId="1"/>
  </si>
  <si>
    <t>金額（税抜）</t>
    <rPh sb="0" eb="2">
      <t>キンガク</t>
    </rPh>
    <rPh sb="3" eb="5">
      <t>ゼイヌキ</t>
    </rPh>
    <phoneticPr fontId="1"/>
  </si>
  <si>
    <t>▲▲▲▲</t>
    <phoneticPr fontId="1"/>
  </si>
  <si>
    <t>式</t>
    <rPh sb="0" eb="1">
      <t>シキ</t>
    </rPh>
    <phoneticPr fontId="1"/>
  </si>
  <si>
    <t>△△△△</t>
    <phoneticPr fontId="1"/>
  </si>
  <si>
    <t>※</t>
    <phoneticPr fontId="1"/>
  </si>
  <si>
    <t>個</t>
    <rPh sb="0" eb="1">
      <t xml:space="preserve">コ </t>
    </rPh>
    <phoneticPr fontId="1"/>
  </si>
  <si>
    <t>※は軽減税率対象です。</t>
    <rPh sb="2" eb="6">
      <t>ケイゲンズ</t>
    </rPh>
    <rPh sb="6" eb="8">
      <t>タイショウ</t>
    </rPh>
    <phoneticPr fontId="1"/>
  </si>
  <si>
    <t>小計</t>
    <rPh sb="0" eb="2">
      <t>ショウケイ</t>
    </rPh>
    <phoneticPr fontId="1"/>
  </si>
  <si>
    <t>税率区分</t>
    <rPh sb="0" eb="2">
      <t>ゼイリ</t>
    </rPh>
    <rPh sb="2" eb="4">
      <t>クブn</t>
    </rPh>
    <phoneticPr fontId="1"/>
  </si>
  <si>
    <t>消費税</t>
    <rPh sb="0" eb="3">
      <t>ショウヒゼイ</t>
    </rPh>
    <phoneticPr fontId="1"/>
  </si>
  <si>
    <t>消費税</t>
    <rPh sb="0" eb="3">
      <t>ショウヒ</t>
    </rPh>
    <phoneticPr fontId="1"/>
  </si>
  <si>
    <t>10%対象</t>
    <rPh sb="3" eb="5">
      <t>タイショ</t>
    </rPh>
    <phoneticPr fontId="1"/>
  </si>
  <si>
    <t>合計</t>
    <rPh sb="0" eb="2">
      <t>ゴウケイ</t>
    </rPh>
    <phoneticPr fontId="1"/>
  </si>
  <si>
    <t>8%対象</t>
    <rPh sb="2" eb="4">
      <t>タイショ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</si>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</sst>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_);[Red]\(0\)"/>
    <numFmt numFmtId="177" formatCode="d"/>
    <numFmt numFmtId="178" formatCode="aaa"/>
    <numFmt numFmtId="179" formatCode="&quot;〒&quot;000\-0000"/>
    <numFmt numFmtId="180" formatCode="m&quot;月&quot;d&quot;日&quot;\(aaa\)\ &quot;朝&quot;\ &quot;夕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36"/>
      <color theme="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26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6"/>
      <color theme="0"/>
      <name val="ＭＳ Ｐゴシック"/>
      <family val="2"/>
      <charset val="128"/>
    </font>
    <font>
      <sz val="32"/>
      <color theme="1"/>
      <name val="ＭＳ Ｐゴシック"/>
      <family val="2"/>
      <charset val="128"/>
    </font>
    <font>
      <sz val="14"/>
      <color theme="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864F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4" fontId="0" fillId="0" borderId="0" xfId="0" quotePrefix="1" applyNumberFormat="1">
      <alignment vertical="center"/>
    </xf>
    <xf numFmtId="0" fontId="4" fillId="0" borderId="1" xfId="0" applyFont="1" applyBorder="1">
      <alignment vertical="center"/>
    </xf>
    <xf numFmtId="0" fontId="4" fillId="0" borderId="1" xfId="0" quotePrefix="1" applyFont="1" applyBorder="1">
      <alignment vertical="center"/>
    </xf>
    <xf numFmtId="0" fontId="2" fillId="0" borderId="0" xfId="0" quotePrefix="1" applyFo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4" borderId="1" xfId="0" applyFill="1" applyBorder="1">
      <alignment vertical="center"/>
    </xf>
    <xf numFmtId="0" fontId="7" fillId="0" borderId="5" xfId="2">
      <alignment vertical="center"/>
    </xf>
    <xf numFmtId="0" fontId="7" fillId="0" borderId="5" xfId="2" applyFill="1" applyAlignment="1">
      <alignment horizontal="center" vertical="center"/>
    </xf>
    <xf numFmtId="0" fontId="7" fillId="0" borderId="5" xfId="2" applyFill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quotePrefix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4" fontId="12" fillId="0" borderId="0" xfId="0" applyNumberFormat="1" applyFont="1" applyBorder="1">
      <alignment vertical="center"/>
    </xf>
    <xf numFmtId="0" fontId="0" fillId="0" borderId="1" xfId="3" applyNumberFormat="1" applyFont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6" fillId="0" borderId="0" xfId="4" applyFont="1" applyProtection="1">
      <alignment vertical="center"/>
      <protection locked="0"/>
    </xf>
    <xf numFmtId="0" fontId="18" fillId="0" borderId="0" xfId="4" applyFont="1" applyProtection="1">
      <alignment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left" vertical="center"/>
      <protection locked="0"/>
    </xf>
    <xf numFmtId="0" fontId="21" fillId="0" borderId="0" xfId="4" applyFont="1" applyProtection="1">
      <alignment vertical="center"/>
      <protection locked="0"/>
    </xf>
    <xf numFmtId="0" fontId="18" fillId="0" borderId="0" xfId="4" applyFont="1" applyAlignment="1" applyProtection="1">
      <alignment horizontal="left" vertical="center"/>
      <protection locked="0"/>
    </xf>
    <xf numFmtId="0" fontId="22" fillId="6" borderId="1" xfId="4" applyFont="1" applyFill="1" applyBorder="1" applyAlignment="1" applyProtection="1">
      <alignment horizontal="center" vertical="center"/>
      <protection locked="0"/>
    </xf>
    <xf numFmtId="0" fontId="22" fillId="6" borderId="9" xfId="4" applyFont="1" applyFill="1" applyBorder="1" applyProtection="1">
      <alignment vertical="center"/>
      <protection locked="0"/>
    </xf>
    <xf numFmtId="0" fontId="22" fillId="6" borderId="10" xfId="4" applyFont="1" applyFill="1" applyBorder="1" applyProtection="1">
      <alignment vertical="center"/>
      <protection locked="0"/>
    </xf>
    <xf numFmtId="0" fontId="24" fillId="6" borderId="17" xfId="4" applyFont="1" applyFill="1" applyBorder="1" applyAlignment="1" applyProtection="1">
      <alignment horizontal="center" vertical="center"/>
      <protection locked="0"/>
    </xf>
    <xf numFmtId="0" fontId="18" fillId="0" borderId="19" xfId="4" applyFont="1" applyBorder="1" applyAlignment="1" applyProtection="1">
      <alignment horizontal="center" vertical="center"/>
      <protection locked="0"/>
    </xf>
    <xf numFmtId="0" fontId="18" fillId="0" borderId="1" xfId="4" applyFont="1" applyBorder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/>
      <protection locked="0"/>
    </xf>
    <xf numFmtId="9" fontId="18" fillId="0" borderId="1" xfId="6" applyFont="1" applyBorder="1" applyProtection="1">
      <alignment vertical="center"/>
    </xf>
    <xf numFmtId="6" fontId="18" fillId="0" borderId="0" xfId="4" applyNumberFormat="1" applyFont="1" applyProtection="1">
      <alignment vertical="center"/>
      <protection locked="0"/>
    </xf>
    <xf numFmtId="6" fontId="18" fillId="0" borderId="0" xfId="5" applyFont="1" applyBorder="1" applyAlignment="1" applyProtection="1">
      <alignment vertical="center"/>
      <protection locked="0"/>
    </xf>
    <xf numFmtId="0" fontId="6" fillId="0" borderId="4" xfId="1" applyAlignment="1">
      <alignment horizontal="center" vertical="center"/>
    </xf>
    <xf numFmtId="0" fontId="22" fillId="6" borderId="1" xfId="4" applyFont="1" applyFill="1" applyBorder="1" applyAlignment="1" applyProtection="1">
      <alignment horizontal="center" vertical="center"/>
      <protection locked="0"/>
    </xf>
    <xf numFmtId="0" fontId="16" fillId="0" borderId="1" xfId="4" applyFont="1" applyBorder="1" applyAlignment="1" applyProtection="1">
      <alignment horizontal="left" vertical="top"/>
      <protection locked="0"/>
    </xf>
    <xf numFmtId="0" fontId="18" fillId="0" borderId="1" xfId="4" applyFont="1" applyBorder="1" applyAlignment="1" applyProtection="1">
      <alignment horizontal="center" vertical="center"/>
      <protection locked="0"/>
    </xf>
    <xf numFmtId="6" fontId="18" fillId="0" borderId="1" xfId="4" applyNumberFormat="1" applyFont="1" applyBorder="1">
      <alignment vertical="center"/>
    </xf>
    <xf numFmtId="6" fontId="18" fillId="0" borderId="9" xfId="5" applyFont="1" applyBorder="1" applyAlignment="1" applyProtection="1">
      <alignment vertical="center"/>
    </xf>
    <xf numFmtId="6" fontId="18" fillId="0" borderId="11" xfId="5" applyFont="1" applyBorder="1" applyAlignment="1" applyProtection="1">
      <alignment vertical="center"/>
    </xf>
    <xf numFmtId="6" fontId="22" fillId="6" borderId="9" xfId="4" applyNumberFormat="1" applyFont="1" applyFill="1" applyBorder="1" applyAlignment="1" applyProtection="1">
      <alignment horizontal="center" vertical="center"/>
      <protection locked="0"/>
    </xf>
    <xf numFmtId="6" fontId="22" fillId="6" borderId="11" xfId="4" applyNumberFormat="1" applyFont="1" applyFill="1" applyBorder="1" applyAlignment="1" applyProtection="1">
      <alignment horizontal="center" vertical="center"/>
      <protection locked="0"/>
    </xf>
    <xf numFmtId="6" fontId="18" fillId="0" borderId="9" xfId="4" applyNumberFormat="1" applyFont="1" applyBorder="1">
      <alignment vertical="center"/>
    </xf>
    <xf numFmtId="6" fontId="18" fillId="0" borderId="11" xfId="4" applyNumberFormat="1" applyFont="1" applyBorder="1">
      <alignment vertical="center"/>
    </xf>
    <xf numFmtId="6" fontId="22" fillId="6" borderId="9" xfId="5" applyFont="1" applyFill="1" applyBorder="1" applyAlignment="1" applyProtection="1">
      <alignment horizontal="center" vertical="center"/>
      <protection locked="0"/>
    </xf>
    <xf numFmtId="6" fontId="22" fillId="6" borderId="11" xfId="5" applyFont="1" applyFill="1" applyBorder="1" applyAlignment="1" applyProtection="1">
      <alignment horizontal="center" vertical="center"/>
      <protection locked="0"/>
    </xf>
    <xf numFmtId="0" fontId="18" fillId="0" borderId="9" xfId="4" applyFont="1" applyBorder="1" applyAlignment="1" applyProtection="1">
      <alignment horizontal="center" vertical="center"/>
      <protection locked="0"/>
    </xf>
    <xf numFmtId="0" fontId="18" fillId="0" borderId="10" xfId="4" applyFont="1" applyBorder="1" applyAlignment="1" applyProtection="1">
      <alignment horizontal="center" vertical="center"/>
      <protection locked="0"/>
    </xf>
    <xf numFmtId="0" fontId="18" fillId="0" borderId="18" xfId="4" applyFont="1" applyBorder="1" applyAlignment="1" applyProtection="1">
      <alignment horizontal="center" vertical="center"/>
      <protection locked="0"/>
    </xf>
    <xf numFmtId="6" fontId="18" fillId="0" borderId="1" xfId="5" applyFont="1" applyBorder="1" applyAlignment="1" applyProtection="1">
      <alignment horizontal="right" vertical="center"/>
      <protection locked="0"/>
    </xf>
    <xf numFmtId="6" fontId="18" fillId="0" borderId="9" xfId="5" applyFont="1" applyBorder="1" applyAlignment="1" applyProtection="1">
      <alignment horizontal="right" vertical="center"/>
    </xf>
    <xf numFmtId="6" fontId="18" fillId="0" borderId="11" xfId="5" applyFont="1" applyBorder="1" applyAlignment="1" applyProtection="1">
      <alignment horizontal="right" vertical="center"/>
    </xf>
    <xf numFmtId="6" fontId="18" fillId="0" borderId="1" xfId="5" applyFont="1" applyBorder="1" applyAlignment="1" applyProtection="1">
      <alignment horizontal="right" vertical="center"/>
    </xf>
    <xf numFmtId="0" fontId="18" fillId="0" borderId="9" xfId="4" applyFont="1" applyBorder="1" applyAlignment="1" applyProtection="1">
      <alignment horizontal="left" vertical="center"/>
      <protection locked="0"/>
    </xf>
    <xf numFmtId="0" fontId="18" fillId="0" borderId="10" xfId="4" applyFont="1" applyBorder="1" applyAlignment="1" applyProtection="1">
      <alignment horizontal="left" vertical="center"/>
      <protection locked="0"/>
    </xf>
    <xf numFmtId="0" fontId="18" fillId="0" borderId="18" xfId="4" applyFont="1" applyBorder="1" applyAlignment="1" applyProtection="1">
      <alignment horizontal="left" vertical="center"/>
      <protection locked="0"/>
    </xf>
    <xf numFmtId="14" fontId="18" fillId="7" borderId="9" xfId="4" applyNumberFormat="1" applyFont="1" applyFill="1" applyBorder="1" applyAlignment="1" applyProtection="1">
      <alignment horizontal="left" vertical="center"/>
      <protection locked="0"/>
    </xf>
    <xf numFmtId="14" fontId="18" fillId="7" borderId="10" xfId="4" applyNumberFormat="1" applyFont="1" applyFill="1" applyBorder="1" applyAlignment="1" applyProtection="1">
      <alignment horizontal="left" vertical="center"/>
      <protection locked="0"/>
    </xf>
    <xf numFmtId="14" fontId="18" fillId="7" borderId="11" xfId="4" applyNumberFormat="1" applyFont="1" applyFill="1" applyBorder="1" applyAlignment="1" applyProtection="1">
      <alignment horizontal="left" vertical="center"/>
      <protection locked="0"/>
    </xf>
    <xf numFmtId="0" fontId="18" fillId="0" borderId="9" xfId="4" applyFont="1" applyBorder="1" applyProtection="1">
      <alignment vertical="center"/>
      <protection locked="0"/>
    </xf>
    <xf numFmtId="0" fontId="18" fillId="0" borderId="10" xfId="4" applyFont="1" applyBorder="1" applyProtection="1">
      <alignment vertical="center"/>
      <protection locked="0"/>
    </xf>
    <xf numFmtId="0" fontId="18" fillId="0" borderId="18" xfId="4" applyFont="1" applyBorder="1" applyProtection="1">
      <alignment vertical="center"/>
      <protection locked="0"/>
    </xf>
    <xf numFmtId="0" fontId="22" fillId="6" borderId="9" xfId="4" applyFont="1" applyFill="1" applyBorder="1" applyAlignment="1" applyProtection="1">
      <alignment horizontal="center" vertical="center"/>
      <protection locked="0"/>
    </xf>
    <xf numFmtId="0" fontId="22" fillId="6" borderId="10" xfId="4" applyFont="1" applyFill="1" applyBorder="1" applyAlignment="1" applyProtection="1">
      <alignment horizontal="center" vertical="center"/>
      <protection locked="0"/>
    </xf>
    <xf numFmtId="0" fontId="22" fillId="6" borderId="11" xfId="4" applyFont="1" applyFill="1" applyBorder="1" applyAlignment="1" applyProtection="1">
      <alignment horizontal="center" vertical="center"/>
      <protection locked="0"/>
    </xf>
    <xf numFmtId="0" fontId="18" fillId="0" borderId="0" xfId="4" applyFont="1" applyProtection="1">
      <alignment vertical="center"/>
      <protection locked="0"/>
    </xf>
    <xf numFmtId="6" fontId="23" fillId="0" borderId="12" xfId="4" applyNumberFormat="1" applyFont="1" applyBorder="1" applyAlignment="1">
      <alignment horizontal="right" vertical="center"/>
    </xf>
    <xf numFmtId="6" fontId="23" fillId="0" borderId="13" xfId="4" applyNumberFormat="1" applyFont="1" applyBorder="1" applyAlignment="1">
      <alignment horizontal="right" vertical="center"/>
    </xf>
    <xf numFmtId="6" fontId="23" fillId="0" borderId="14" xfId="4" applyNumberFormat="1" applyFont="1" applyBorder="1" applyAlignment="1">
      <alignment horizontal="right" vertical="center"/>
    </xf>
    <xf numFmtId="6" fontId="23" fillId="0" borderId="15" xfId="4" applyNumberFormat="1" applyFont="1" applyBorder="1" applyAlignment="1">
      <alignment horizontal="right" vertical="center"/>
    </xf>
    <xf numFmtId="6" fontId="23" fillId="0" borderId="8" xfId="4" applyNumberFormat="1" applyFont="1" applyBorder="1" applyAlignment="1">
      <alignment horizontal="right" vertical="center"/>
    </xf>
    <xf numFmtId="6" fontId="23" fillId="0" borderId="16" xfId="4" applyNumberFormat="1" applyFont="1" applyBorder="1" applyAlignment="1">
      <alignment horizontal="right" vertical="center"/>
    </xf>
    <xf numFmtId="0" fontId="8" fillId="0" borderId="0" xfId="4" applyProtection="1">
      <alignment vertical="center"/>
      <protection locked="0"/>
    </xf>
    <xf numFmtId="14" fontId="18" fillId="7" borderId="1" xfId="4" applyNumberFormat="1" applyFont="1" applyFill="1" applyBorder="1" applyAlignment="1" applyProtection="1">
      <alignment horizontal="left" vertical="center"/>
      <protection locked="0"/>
    </xf>
    <xf numFmtId="0" fontId="18" fillId="0" borderId="1" xfId="4" applyFont="1" applyBorder="1" applyProtection="1">
      <alignment vertical="center"/>
      <protection locked="0"/>
    </xf>
    <xf numFmtId="179" fontId="18" fillId="0" borderId="0" xfId="4" applyNumberFormat="1" applyFont="1" applyAlignment="1" applyProtection="1">
      <alignment horizontal="left" vertical="center"/>
      <protection locked="0"/>
    </xf>
    <xf numFmtId="0" fontId="18" fillId="0" borderId="0" xfId="4" applyFont="1" applyAlignment="1" applyProtection="1">
      <alignment horizontal="left" vertical="center" wrapText="1"/>
      <protection locked="0"/>
    </xf>
    <xf numFmtId="0" fontId="20" fillId="0" borderId="0" xfId="4" applyFont="1" applyProtection="1">
      <alignment vertical="center"/>
      <protection locked="0"/>
    </xf>
    <xf numFmtId="0" fontId="18" fillId="0" borderId="0" xfId="4" applyFont="1" applyAlignment="1" applyProtection="1">
      <alignment horizontal="left" vertical="center"/>
      <protection locked="0"/>
    </xf>
    <xf numFmtId="0" fontId="18" fillId="0" borderId="8" xfId="4" applyFont="1" applyBorder="1" applyProtection="1">
      <alignment vertical="center"/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7" fillId="6" borderId="0" xfId="4" applyFont="1" applyFill="1" applyAlignment="1" applyProtection="1">
      <alignment horizontal="center" vertic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14" fontId="18" fillId="7" borderId="0" xfId="4" applyNumberFormat="1" applyFont="1" applyFill="1" applyAlignment="1" applyProtection="1">
      <alignment horizontal="left" vertical="center"/>
      <protection locked="0"/>
    </xf>
    <xf numFmtId="49" fontId="18" fillId="0" borderId="0" xfId="4" applyNumberFormat="1" applyFont="1" applyAlignment="1" applyProtection="1">
      <alignment horizontal="left" vertical="center"/>
      <protection locked="0"/>
    </xf>
    <xf numFmtId="0" fontId="19" fillId="0" borderId="0" xfId="4" applyFont="1" applyProtection="1">
      <alignment vertical="center"/>
      <protection locked="0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</cellXfs>
  <cellStyles count="7">
    <cellStyle name="パーセント" xfId="3" builtinId="5"/>
    <cellStyle name="パーセント 2" xfId="6" xr:uid="{5EFB1CD2-5B32-4759-AA3D-92E79D0CEE2C}"/>
    <cellStyle name="見出し 1" xfId="1" builtinId="16"/>
    <cellStyle name="見出し 2" xfId="2" builtinId="17"/>
    <cellStyle name="通貨 2" xfId="5" xr:uid="{2B48B65E-1DBE-47C4-9042-0E9F0C60688A}"/>
    <cellStyle name="標準" xfId="0" builtinId="0"/>
    <cellStyle name="標準 2" xfId="4" xr:uid="{E1A752DD-D144-40B0-837B-42C2443CF5BC}"/>
  </cellStyles>
  <dxfs count="2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2</xdr:row>
      <xdr:rowOff>114300</xdr:rowOff>
    </xdr:from>
    <xdr:ext cx="3208314" cy="8648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F7E59B-F345-45B1-B13A-CD25B62DAF30}"/>
            </a:ext>
          </a:extLst>
        </xdr:cNvPr>
        <xdr:cNvSpPr txBox="1"/>
      </xdr:nvSpPr>
      <xdr:spPr>
        <a:xfrm>
          <a:off x="2876550" y="685800"/>
          <a:ext cx="3208314" cy="86485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CONCAT</a:t>
          </a:r>
          <a:r>
            <a:rPr kumimoji="1" lang="ja-JP" altLang="en-US" sz="1800"/>
            <a:t>　</a:t>
          </a:r>
          <a:r>
            <a:rPr kumimoji="1" lang="en-US" altLang="ja-JP" sz="1800"/>
            <a:t>TEXTJOIN</a:t>
          </a:r>
          <a:r>
            <a:rPr kumimoji="1" lang="ja-JP" altLang="en-US" sz="1800"/>
            <a:t>は</a:t>
          </a:r>
          <a:endParaRPr kumimoji="1" lang="en-US" altLang="ja-JP" sz="1800"/>
        </a:p>
        <a:p>
          <a:r>
            <a:rPr kumimoji="1" lang="en-US" altLang="ja-JP" sz="1800"/>
            <a:t>Excel2019</a:t>
          </a:r>
          <a:r>
            <a:rPr kumimoji="1" lang="ja-JP" altLang="en-US" sz="1800"/>
            <a:t>から追加された関数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123825</xdr:rowOff>
    </xdr:from>
    <xdr:to>
      <xdr:col>4</xdr:col>
      <xdr:colOff>514791</xdr:colOff>
      <xdr:row>9</xdr:row>
      <xdr:rowOff>209704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B7309F-CC72-48DD-9E31-505152BA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14450"/>
          <a:ext cx="3162741" cy="1105054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6</xdr:row>
      <xdr:rowOff>9525</xdr:rowOff>
    </xdr:from>
    <xdr:to>
      <xdr:col>3</xdr:col>
      <xdr:colOff>238125</xdr:colOff>
      <xdr:row>7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A53C33-ADFD-4F13-8A16-4A6F4A11A3C0}"/>
            </a:ext>
          </a:extLst>
        </xdr:cNvPr>
        <xdr:cNvSpPr/>
      </xdr:nvSpPr>
      <xdr:spPr>
        <a:xfrm>
          <a:off x="1352550" y="1438275"/>
          <a:ext cx="942975" cy="2667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428624</xdr:colOff>
      <xdr:row>14</xdr:row>
      <xdr:rowOff>180974</xdr:rowOff>
    </xdr:from>
    <xdr:to>
      <xdr:col>10</xdr:col>
      <xdr:colOff>304800</xdr:colOff>
      <xdr:row>16</xdr:row>
      <xdr:rowOff>190499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1055FB5-89B1-4219-BF6A-848BB6016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144" t="21388" r="6461" b="24433"/>
        <a:stretch/>
      </xdr:blipFill>
      <xdr:spPr>
        <a:xfrm>
          <a:off x="5229224" y="3876674"/>
          <a:ext cx="2362201" cy="485775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22</xdr:row>
      <xdr:rowOff>142875</xdr:rowOff>
    </xdr:from>
    <xdr:ext cx="4598375" cy="15329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D0514F-A946-47BF-B40A-D0CBB1228009}"/>
            </a:ext>
          </a:extLst>
        </xdr:cNvPr>
        <xdr:cNvSpPr txBox="1"/>
      </xdr:nvSpPr>
      <xdr:spPr>
        <a:xfrm>
          <a:off x="7591425" y="6486525"/>
          <a:ext cx="4598375" cy="15329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コードが未入力のため</a:t>
          </a:r>
          <a:endParaRPr kumimoji="1" lang="en-US" altLang="ja-JP" sz="1800"/>
        </a:p>
        <a:p>
          <a:r>
            <a:rPr kumimoji="1" lang="ja-JP" altLang="en-US" sz="1800"/>
            <a:t>「検索値」が空白でエラーが出る</a:t>
          </a:r>
          <a:endParaRPr kumimoji="1" lang="en-US" altLang="ja-JP" sz="1800"/>
        </a:p>
        <a:p>
          <a:r>
            <a:rPr kumimoji="1" lang="en-US" altLang="ja-JP" sz="1800"/>
            <a:t>IF</a:t>
          </a:r>
          <a:r>
            <a:rPr kumimoji="1" lang="ja-JP" altLang="en-US" sz="1800"/>
            <a:t>の場合</a:t>
          </a:r>
        </a:p>
        <a:p>
          <a:r>
            <a:rPr kumimoji="1" lang="en-US" altLang="ja-JP" sz="1800"/>
            <a:t>=IF(C12="","",VLOOKUP(A12,$G$12:$I$16,3,0))</a:t>
          </a:r>
        </a:p>
      </xdr:txBody>
    </xdr:sp>
    <xdr:clientData/>
  </xdr:oneCellAnchor>
  <xdr:oneCellAnchor>
    <xdr:from>
      <xdr:col>0</xdr:col>
      <xdr:colOff>676275</xdr:colOff>
      <xdr:row>30</xdr:row>
      <xdr:rowOff>228600</xdr:rowOff>
    </xdr:from>
    <xdr:ext cx="2018501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5C57D4-597C-4D2C-9C8E-FBA35D4FBBA0}"/>
            </a:ext>
          </a:extLst>
        </xdr:cNvPr>
        <xdr:cNvSpPr txBox="1"/>
      </xdr:nvSpPr>
      <xdr:spPr>
        <a:xfrm>
          <a:off x="676275" y="6315075"/>
          <a:ext cx="201850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検索値が空白でエラーが出る</a:t>
          </a:r>
          <a:endParaRPr kumimoji="1" lang="en-US" altLang="ja-JP" sz="1100"/>
        </a:p>
      </xdr:txBody>
    </xdr:sp>
    <xdr:clientData/>
  </xdr:oneCellAnchor>
  <xdr:oneCellAnchor>
    <xdr:from>
      <xdr:col>10</xdr:col>
      <xdr:colOff>628650</xdr:colOff>
      <xdr:row>36</xdr:row>
      <xdr:rowOff>95250</xdr:rowOff>
    </xdr:from>
    <xdr:ext cx="2018501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9DC024-44E2-4B31-AEA6-61788FECE61E}"/>
            </a:ext>
          </a:extLst>
        </xdr:cNvPr>
        <xdr:cNvSpPr txBox="1"/>
      </xdr:nvSpPr>
      <xdr:spPr>
        <a:xfrm>
          <a:off x="628650" y="6610350"/>
          <a:ext cx="201850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検索値が空白でエラーが出る</a:t>
          </a:r>
          <a:endParaRPr kumimoji="1" lang="en-US" altLang="ja-JP" sz="1100"/>
        </a:p>
      </xdr:txBody>
    </xdr:sp>
    <xdr:clientData/>
  </xdr:oneCellAnchor>
  <xdr:oneCellAnchor>
    <xdr:from>
      <xdr:col>5</xdr:col>
      <xdr:colOff>114300</xdr:colOff>
      <xdr:row>5</xdr:row>
      <xdr:rowOff>209550</xdr:rowOff>
    </xdr:from>
    <xdr:ext cx="4972900" cy="137287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AC1ADE8-4E3B-47EA-8DAF-CA8619EAC1CC}"/>
            </a:ext>
          </a:extLst>
        </xdr:cNvPr>
        <xdr:cNvSpPr txBox="1"/>
      </xdr:nvSpPr>
      <xdr:spPr>
        <a:xfrm>
          <a:off x="4171950" y="1524000"/>
          <a:ext cx="4972900" cy="13728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利用日数のセルが空白だとエラー値が出る</a:t>
          </a:r>
          <a:endParaRPr kumimoji="1" lang="en-US" altLang="ja-JP" sz="1600"/>
        </a:p>
        <a:p>
          <a:r>
            <a:rPr kumimoji="1" lang="en-US" altLang="ja-JP" sz="1600"/>
            <a:t>#DIV/0!</a:t>
          </a:r>
          <a:r>
            <a:rPr kumimoji="1" lang="en-US" altLang="ja-JP" sz="1600" baseline="0"/>
            <a:t> </a:t>
          </a:r>
          <a:r>
            <a:rPr kumimoji="1" lang="ja-JP" altLang="en-US" sz="1600" baseline="0"/>
            <a:t>⇒空白セルで割っている </a:t>
          </a:r>
          <a:r>
            <a:rPr kumimoji="1" lang="en-US" altLang="ja-JP" sz="1600" baseline="0"/>
            <a:t>【0】</a:t>
          </a:r>
          <a:r>
            <a:rPr kumimoji="1" lang="ja-JP" altLang="en-US" sz="1600" baseline="0"/>
            <a:t>で割っている </a:t>
          </a:r>
          <a:endParaRPr kumimoji="1" lang="en-US" altLang="ja-JP" sz="1600"/>
        </a:p>
        <a:p>
          <a:r>
            <a:rPr kumimoji="1" lang="en-US" altLang="ja-JP" sz="1600"/>
            <a:t>IF</a:t>
          </a:r>
          <a:r>
            <a:rPr kumimoji="1" lang="ja-JP" altLang="en-US" sz="1600"/>
            <a:t>の場合</a:t>
          </a:r>
          <a:endParaRPr kumimoji="1" lang="en-US" altLang="ja-JP" sz="1600"/>
        </a:p>
        <a:p>
          <a:r>
            <a:rPr kumimoji="1" lang="en-US" altLang="ja-JP" sz="1600"/>
            <a:t>=IF(C6="","",B6/C6)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19050</xdr:rowOff>
    </xdr:from>
    <xdr:to>
      <xdr:col>3</xdr:col>
      <xdr:colOff>1238250</xdr:colOff>
      <xdr:row>11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31D02D-1643-47C7-9B9D-E05FF70B9D65}"/>
            </a:ext>
          </a:extLst>
        </xdr:cNvPr>
        <xdr:cNvSpPr txBox="1"/>
      </xdr:nvSpPr>
      <xdr:spPr>
        <a:xfrm>
          <a:off x="2667000" y="1924050"/>
          <a:ext cx="24860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月曜日の日付</a:t>
          </a:r>
        </a:p>
      </xdr:txBody>
    </xdr:sp>
    <xdr:clientData/>
  </xdr:twoCellAnchor>
  <xdr:twoCellAnchor editAs="oneCell">
    <xdr:from>
      <xdr:col>3</xdr:col>
      <xdr:colOff>1276350</xdr:colOff>
      <xdr:row>6</xdr:row>
      <xdr:rowOff>133350</xdr:rowOff>
    </xdr:from>
    <xdr:to>
      <xdr:col>8</xdr:col>
      <xdr:colOff>10172</xdr:colOff>
      <xdr:row>21</xdr:row>
      <xdr:rowOff>19533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59B117-7BAA-4E42-A362-EEC5E638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1562100"/>
          <a:ext cx="4639322" cy="34580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</xdr:row>
      <xdr:rowOff>95250</xdr:rowOff>
    </xdr:from>
    <xdr:ext cx="5391150" cy="107823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3EEBEE-3EDD-4CFE-A88E-E45FD2875C9C}"/>
            </a:ext>
          </a:extLst>
        </xdr:cNvPr>
        <xdr:cNvSpPr txBox="1"/>
      </xdr:nvSpPr>
      <xdr:spPr>
        <a:xfrm>
          <a:off x="4933950" y="571500"/>
          <a:ext cx="5391150" cy="107823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+mn-ea"/>
              <a:ea typeface="+mn-ea"/>
            </a:rPr>
            <a:t>A1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【2025】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B1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年度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C1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【1】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D1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月スケジュール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A3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日付</a:t>
          </a:r>
          <a:r>
            <a:rPr kumimoji="1" lang="en-US" altLang="ja-JP" sz="1400">
              <a:latin typeface="+mn-ea"/>
              <a:ea typeface="+mn-ea"/>
            </a:rPr>
            <a:t>】B3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曜日</a:t>
          </a:r>
          <a:r>
            <a:rPr kumimoji="1" lang="en-US" altLang="ja-JP" sz="1400">
              <a:latin typeface="+mn-ea"/>
              <a:ea typeface="+mn-ea"/>
            </a:rPr>
            <a:t>】C3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予定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A4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DATE</a:t>
          </a:r>
          <a:r>
            <a:rPr kumimoji="1" lang="ja-JP" altLang="en-US" sz="1400">
              <a:latin typeface="+mn-ea"/>
              <a:ea typeface="+mn-ea"/>
            </a:rPr>
            <a:t>関数を入力します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2400">
              <a:latin typeface="+mn-ea"/>
              <a:ea typeface="+mn-ea"/>
            </a:rPr>
            <a:t>=DATE($A$1,$C$1,1)</a:t>
          </a: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セルの書式設定で日付だけ表示させるようにします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A5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に</a:t>
          </a:r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【A4+1】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としてオートフィルしましょう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B4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に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=A4</a:t>
          </a: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と入力します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セルの書式設定で曜日だけ表示させるようにします</a:t>
          </a:r>
        </a:p>
        <a:p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表の体裁を整えましょう。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条件付き書式の設定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カレンダーを選択</a:t>
          </a:r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(A3:F34)</a:t>
          </a: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新しい書式ルール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関数を使用して書式設定をする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=</a:t>
          </a:r>
          <a:r>
            <a:rPr kumimoji="1" lang="en-US" altLang="ja-JP" sz="2400" b="1">
              <a:solidFill>
                <a:srgbClr val="FF0000"/>
              </a:solidFill>
              <a:latin typeface="+mn-ea"/>
              <a:ea typeface="+mn-ea"/>
              <a:cs typeface="+mn-cs"/>
            </a:rPr>
            <a:t>$</a:t>
          </a:r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B4="</a:t>
          </a:r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  <a:cs typeface="+mn-cs"/>
            </a:rPr>
            <a:t>土</a:t>
          </a:r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"</a:t>
          </a:r>
        </a:p>
        <a:p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  <a:cs typeface="+mn-cs"/>
            </a:rPr>
            <a:t>塗りつぶし薄い青（自由）</a:t>
          </a:r>
          <a:endParaRPr kumimoji="1" lang="en-US" altLang="ja-JP" sz="2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同様に日曜日も設定する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参考</a:t>
          </a:r>
          <a:r>
            <a:rPr kumimoji="1" lang="en-US" altLang="ja-JP" sz="1400">
              <a:latin typeface="+mn-ea"/>
              <a:ea typeface="+mn-ea"/>
            </a:rPr>
            <a:t>】</a:t>
          </a:r>
        </a:p>
        <a:p>
          <a:r>
            <a:rPr kumimoji="1" lang="ja-JP" altLang="en-US" sz="1400">
              <a:latin typeface="+mn-ea"/>
              <a:ea typeface="+mn-ea"/>
            </a:rPr>
            <a:t>月末の処理</a:t>
          </a:r>
          <a:endParaRPr kumimoji="1" lang="en-US" altLang="ja-JP" sz="1400">
            <a:latin typeface="+mn-ea"/>
            <a:ea typeface="+mn-ea"/>
          </a:endParaRPr>
        </a:p>
        <a:p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A31</a:t>
          </a:r>
          <a:r>
            <a:rPr kumimoji="1" lang="ja-JP" altLang="en-US" sz="1400">
              <a:latin typeface="+mn-ea"/>
              <a:ea typeface="+mn-ea"/>
            </a:rPr>
            <a:t>　　</a:t>
          </a:r>
          <a:r>
            <a:rPr kumimoji="1" lang="en-US" altLang="ja-JP" sz="1400">
              <a:latin typeface="+mn-ea"/>
              <a:ea typeface="+mn-ea"/>
            </a:rPr>
            <a:t>=IF(DAY($A$30+1)&lt;28,””,$A$30+1)</a:t>
          </a:r>
          <a:br>
            <a:rPr kumimoji="1" lang="en-US" altLang="ja-JP" sz="1400">
              <a:latin typeface="+mn-ea"/>
              <a:ea typeface="+mn-ea"/>
            </a:rPr>
          </a:br>
          <a:r>
            <a:rPr kumimoji="1" lang="en-US" altLang="ja-JP" sz="1400">
              <a:latin typeface="+mn-ea"/>
              <a:ea typeface="+mn-ea"/>
            </a:rPr>
            <a:t>A32</a:t>
          </a:r>
          <a:r>
            <a:rPr kumimoji="1" lang="ja-JP" altLang="en-US" sz="1400">
              <a:latin typeface="+mn-ea"/>
              <a:ea typeface="+mn-ea"/>
            </a:rPr>
            <a:t>　　</a:t>
          </a:r>
          <a:r>
            <a:rPr kumimoji="1" lang="en-US" altLang="ja-JP" sz="1400">
              <a:latin typeface="+mn-ea"/>
              <a:ea typeface="+mn-ea"/>
            </a:rPr>
            <a:t>=IF(DAY($A$30+2)&lt;28,””,$A$30+2)</a:t>
          </a:r>
          <a:br>
            <a:rPr kumimoji="1" lang="en-US" altLang="ja-JP" sz="1400">
              <a:latin typeface="+mn-ea"/>
              <a:ea typeface="+mn-ea"/>
            </a:rPr>
          </a:br>
          <a:r>
            <a:rPr kumimoji="1" lang="en-US" altLang="ja-JP" sz="1400">
              <a:latin typeface="+mn-ea"/>
              <a:ea typeface="+mn-ea"/>
            </a:rPr>
            <a:t>A33</a:t>
          </a:r>
          <a:r>
            <a:rPr kumimoji="1" lang="ja-JP" altLang="en-US" sz="1400">
              <a:latin typeface="+mn-ea"/>
              <a:ea typeface="+mn-ea"/>
            </a:rPr>
            <a:t>　　</a:t>
          </a:r>
          <a:r>
            <a:rPr kumimoji="1" lang="en-US" altLang="ja-JP" sz="1400">
              <a:latin typeface="+mn-ea"/>
              <a:ea typeface="+mn-ea"/>
            </a:rPr>
            <a:t>=IF(DAY($A$30+3)&lt;28,””,$A$30+3)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oneCellAnchor>
  <xdr:twoCellAnchor editAs="oneCell">
    <xdr:from>
      <xdr:col>11</xdr:col>
      <xdr:colOff>561975</xdr:colOff>
      <xdr:row>21</xdr:row>
      <xdr:rowOff>133350</xdr:rowOff>
    </xdr:from>
    <xdr:to>
      <xdr:col>18</xdr:col>
      <xdr:colOff>534066</xdr:colOff>
      <xdr:row>44</xdr:row>
      <xdr:rowOff>38851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A4CCC76-AC61-43B6-8EE5-5023EB160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5133975"/>
          <a:ext cx="4772691" cy="53823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1</xdr:row>
      <xdr:rowOff>200025</xdr:rowOff>
    </xdr:from>
    <xdr:ext cx="5391150" cy="107823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A27D3E-D36B-444E-A583-53B687C2D4CD}"/>
            </a:ext>
          </a:extLst>
        </xdr:cNvPr>
        <xdr:cNvSpPr txBox="1"/>
      </xdr:nvSpPr>
      <xdr:spPr>
        <a:xfrm>
          <a:off x="4629150" y="523875"/>
          <a:ext cx="5391150" cy="107823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+mn-ea"/>
              <a:ea typeface="+mn-ea"/>
            </a:rPr>
            <a:t>A1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【2025】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B1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年度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C1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【1】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D1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月スケジュール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A3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日付</a:t>
          </a:r>
          <a:r>
            <a:rPr kumimoji="1" lang="en-US" altLang="ja-JP" sz="1400">
              <a:latin typeface="+mn-ea"/>
              <a:ea typeface="+mn-ea"/>
            </a:rPr>
            <a:t>】B3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曜日</a:t>
          </a:r>
          <a:r>
            <a:rPr kumimoji="1" lang="en-US" altLang="ja-JP" sz="1400">
              <a:latin typeface="+mn-ea"/>
              <a:ea typeface="+mn-ea"/>
            </a:rPr>
            <a:t>】C3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予定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A4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DATE</a:t>
          </a:r>
          <a:r>
            <a:rPr kumimoji="1" lang="ja-JP" altLang="en-US" sz="1400">
              <a:latin typeface="+mn-ea"/>
              <a:ea typeface="+mn-ea"/>
            </a:rPr>
            <a:t>関数を入力します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2400">
              <a:latin typeface="+mn-ea"/>
              <a:ea typeface="+mn-ea"/>
            </a:rPr>
            <a:t>=DATE($A$1,$C$1,1)</a:t>
          </a: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セルの書式設定で日付だけ表示させるようにします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A5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に</a:t>
          </a:r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【A4+1】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としてオートフィルしましょう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B4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に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=A4</a:t>
          </a: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と入力します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セルの書式設定で曜日だけ表示させるようにします</a:t>
          </a:r>
        </a:p>
        <a:p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表の体裁を整えましょう。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条件付き書式の設定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カレンダーを選択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新しい書式ルール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関数を使用して書式設定をする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=</a:t>
          </a:r>
          <a:r>
            <a:rPr kumimoji="1" lang="en-US" altLang="ja-JP" sz="2400" b="1">
              <a:solidFill>
                <a:srgbClr val="FF0000"/>
              </a:solidFill>
              <a:latin typeface="+mn-ea"/>
              <a:ea typeface="+mn-ea"/>
              <a:cs typeface="+mn-cs"/>
            </a:rPr>
            <a:t>$</a:t>
          </a:r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B4="</a:t>
          </a:r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  <a:cs typeface="+mn-cs"/>
            </a:rPr>
            <a:t>土</a:t>
          </a:r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"</a:t>
          </a:r>
        </a:p>
        <a:p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  <a:cs typeface="+mn-cs"/>
            </a:rPr>
            <a:t>塗りつぶし薄い青（自由）</a:t>
          </a:r>
          <a:endParaRPr kumimoji="1" lang="en-US" altLang="ja-JP" sz="2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同様に日曜日も設定する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参考</a:t>
          </a:r>
          <a:r>
            <a:rPr kumimoji="1" lang="en-US" altLang="ja-JP" sz="1400">
              <a:latin typeface="+mn-ea"/>
              <a:ea typeface="+mn-ea"/>
            </a:rPr>
            <a:t>】</a:t>
          </a:r>
        </a:p>
        <a:p>
          <a:r>
            <a:rPr kumimoji="1" lang="ja-JP" altLang="en-US" sz="1400">
              <a:latin typeface="+mn-ea"/>
              <a:ea typeface="+mn-ea"/>
            </a:rPr>
            <a:t>月末の処理</a:t>
          </a:r>
          <a:endParaRPr kumimoji="1" lang="en-US" altLang="ja-JP" sz="1400">
            <a:latin typeface="+mn-ea"/>
            <a:ea typeface="+mn-ea"/>
          </a:endParaRPr>
        </a:p>
        <a:p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A31</a:t>
          </a:r>
          <a:r>
            <a:rPr kumimoji="1" lang="ja-JP" altLang="en-US" sz="1400">
              <a:latin typeface="+mn-ea"/>
              <a:ea typeface="+mn-ea"/>
            </a:rPr>
            <a:t>　　</a:t>
          </a:r>
          <a:r>
            <a:rPr kumimoji="1" lang="en-US" altLang="ja-JP" sz="1400">
              <a:latin typeface="+mn-ea"/>
              <a:ea typeface="+mn-ea"/>
            </a:rPr>
            <a:t>=IF(DAY($A$30+1)&lt;28,””,$A$30+1)</a:t>
          </a:r>
          <a:br>
            <a:rPr kumimoji="1" lang="en-US" altLang="ja-JP" sz="1400">
              <a:latin typeface="+mn-ea"/>
              <a:ea typeface="+mn-ea"/>
            </a:rPr>
          </a:br>
          <a:r>
            <a:rPr kumimoji="1" lang="en-US" altLang="ja-JP" sz="1400">
              <a:latin typeface="+mn-ea"/>
              <a:ea typeface="+mn-ea"/>
            </a:rPr>
            <a:t>A32</a:t>
          </a:r>
          <a:r>
            <a:rPr kumimoji="1" lang="ja-JP" altLang="en-US" sz="1400">
              <a:latin typeface="+mn-ea"/>
              <a:ea typeface="+mn-ea"/>
            </a:rPr>
            <a:t>　　</a:t>
          </a:r>
          <a:r>
            <a:rPr kumimoji="1" lang="en-US" altLang="ja-JP" sz="1400">
              <a:latin typeface="+mn-ea"/>
              <a:ea typeface="+mn-ea"/>
            </a:rPr>
            <a:t>=IF(DAY($A$30+2)&lt;28,””,$A$30+2)</a:t>
          </a:r>
          <a:br>
            <a:rPr kumimoji="1" lang="en-US" altLang="ja-JP" sz="1400">
              <a:latin typeface="+mn-ea"/>
              <a:ea typeface="+mn-ea"/>
            </a:rPr>
          </a:br>
          <a:r>
            <a:rPr kumimoji="1" lang="en-US" altLang="ja-JP" sz="1400">
              <a:latin typeface="+mn-ea"/>
              <a:ea typeface="+mn-ea"/>
            </a:rPr>
            <a:t>A33</a:t>
          </a:r>
          <a:r>
            <a:rPr kumimoji="1" lang="ja-JP" altLang="en-US" sz="1400">
              <a:latin typeface="+mn-ea"/>
              <a:ea typeface="+mn-ea"/>
            </a:rPr>
            <a:t>　　</a:t>
          </a:r>
          <a:r>
            <a:rPr kumimoji="1" lang="en-US" altLang="ja-JP" sz="1400">
              <a:latin typeface="+mn-ea"/>
              <a:ea typeface="+mn-ea"/>
            </a:rPr>
            <a:t>=IF(DAY($A$30+3)&lt;28,””,$A$30+3)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sqref="A1:I1"/>
    </sheetView>
  </sheetViews>
  <sheetFormatPr defaultRowHeight="18.75" x14ac:dyDescent="0.4"/>
  <cols>
    <col min="3" max="3" width="13" bestFit="1" customWidth="1"/>
  </cols>
  <sheetData>
    <row r="1" spans="1:9" ht="25.5" thickBot="1" x14ac:dyDescent="0.4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19.5" thickTop="1" x14ac:dyDescent="0.4"/>
    <row r="3" spans="1:9" x14ac:dyDescent="0.4">
      <c r="A3" t="s">
        <v>1</v>
      </c>
    </row>
    <row r="4" spans="1:9" x14ac:dyDescent="0.4">
      <c r="A4" t="s">
        <v>2</v>
      </c>
    </row>
    <row r="6" spans="1:9" x14ac:dyDescent="0.4">
      <c r="A6" t="s">
        <v>3</v>
      </c>
      <c r="D6" s="1"/>
    </row>
    <row r="7" spans="1:9" x14ac:dyDescent="0.4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</row>
    <row r="8" spans="1:9" ht="25.5" x14ac:dyDescent="0.4">
      <c r="A8" s="3">
        <f t="shared" ref="A8:A15" si="0">ROW()-7</f>
        <v>1</v>
      </c>
      <c r="B8" s="4">
        <v>50001</v>
      </c>
      <c r="C8" s="5" t="s">
        <v>9</v>
      </c>
      <c r="D8" s="6">
        <v>51</v>
      </c>
      <c r="E8" s="5" t="s">
        <v>10</v>
      </c>
      <c r="G8" s="18" t="str">
        <f ca="1">_xlfn.FORMULATEXT(A8)</f>
        <v>=ROW()-7</v>
      </c>
    </row>
    <row r="9" spans="1:9" x14ac:dyDescent="0.4">
      <c r="A9" s="3">
        <f t="shared" si="0"/>
        <v>2</v>
      </c>
      <c r="B9" s="8">
        <v>50002</v>
      </c>
      <c r="C9" s="9" t="s">
        <v>11</v>
      </c>
      <c r="D9" s="10">
        <v>68</v>
      </c>
      <c r="E9" s="9" t="s">
        <v>12</v>
      </c>
    </row>
    <row r="10" spans="1:9" x14ac:dyDescent="0.4">
      <c r="A10" s="3">
        <f t="shared" si="0"/>
        <v>3</v>
      </c>
      <c r="B10" s="8">
        <v>42001</v>
      </c>
      <c r="C10" s="9" t="s">
        <v>13</v>
      </c>
      <c r="D10" s="10">
        <v>42</v>
      </c>
      <c r="E10" s="9" t="s">
        <v>14</v>
      </c>
    </row>
    <row r="11" spans="1:9" x14ac:dyDescent="0.4">
      <c r="A11" s="3">
        <f t="shared" si="0"/>
        <v>4</v>
      </c>
      <c r="B11" s="8">
        <v>42003</v>
      </c>
      <c r="C11" s="9" t="s">
        <v>15</v>
      </c>
      <c r="D11" s="10">
        <v>26</v>
      </c>
      <c r="E11" s="9" t="s">
        <v>16</v>
      </c>
    </row>
    <row r="12" spans="1:9" x14ac:dyDescent="0.4">
      <c r="A12" s="3">
        <f t="shared" si="0"/>
        <v>5</v>
      </c>
      <c r="B12" s="8">
        <v>42004</v>
      </c>
      <c r="C12" s="9" t="s">
        <v>17</v>
      </c>
      <c r="D12" s="10">
        <v>28</v>
      </c>
      <c r="E12" s="9" t="s">
        <v>14</v>
      </c>
    </row>
    <row r="13" spans="1:9" x14ac:dyDescent="0.4">
      <c r="A13" s="3">
        <f t="shared" si="0"/>
        <v>6</v>
      </c>
      <c r="B13" s="8">
        <v>42005</v>
      </c>
      <c r="C13" s="9" t="s">
        <v>18</v>
      </c>
      <c r="D13" s="10">
        <v>39</v>
      </c>
      <c r="E13" s="9" t="s">
        <v>14</v>
      </c>
    </row>
    <row r="14" spans="1:9" x14ac:dyDescent="0.4">
      <c r="A14" s="3">
        <f t="shared" si="0"/>
        <v>7</v>
      </c>
      <c r="B14" s="8">
        <v>42105</v>
      </c>
      <c r="C14" s="9" t="s">
        <v>19</v>
      </c>
      <c r="D14" s="10">
        <v>64</v>
      </c>
      <c r="E14" s="9" t="s">
        <v>14</v>
      </c>
    </row>
    <row r="15" spans="1:9" x14ac:dyDescent="0.4">
      <c r="A15" s="3">
        <f t="shared" si="0"/>
        <v>8</v>
      </c>
      <c r="B15" s="8">
        <v>42335</v>
      </c>
      <c r="C15" s="9" t="s">
        <v>20</v>
      </c>
      <c r="D15" s="10">
        <v>31</v>
      </c>
      <c r="E15" s="9" t="s">
        <v>10</v>
      </c>
    </row>
    <row r="17" spans="1:9" ht="21" thickBot="1" x14ac:dyDescent="0.45">
      <c r="A17" s="29" t="s">
        <v>21</v>
      </c>
      <c r="B17" s="29"/>
      <c r="C17" s="29"/>
      <c r="D17" s="29"/>
      <c r="E17" s="29"/>
      <c r="F17" s="29"/>
      <c r="G17" s="29"/>
      <c r="H17" s="29"/>
      <c r="I17" s="29"/>
    </row>
    <row r="18" spans="1:9" ht="19.5" thickTop="1" x14ac:dyDescent="0.4"/>
    <row r="19" spans="1:9" x14ac:dyDescent="0.4">
      <c r="A19" t="s">
        <v>3</v>
      </c>
      <c r="D19" s="1"/>
    </row>
    <row r="20" spans="1:9" x14ac:dyDescent="0.4">
      <c r="A20" s="2" t="s">
        <v>4</v>
      </c>
      <c r="B20" s="2" t="s">
        <v>5</v>
      </c>
      <c r="C20" s="2" t="s">
        <v>6</v>
      </c>
      <c r="D20" s="2" t="s">
        <v>7</v>
      </c>
      <c r="E20" s="2" t="s">
        <v>8</v>
      </c>
      <c r="G20" s="12" t="s">
        <v>22</v>
      </c>
    </row>
    <row r="21" spans="1:9" x14ac:dyDescent="0.4">
      <c r="A21" s="3"/>
      <c r="B21" s="4">
        <v>50001</v>
      </c>
      <c r="C21" s="5" t="s">
        <v>9</v>
      </c>
      <c r="D21" s="6">
        <v>51</v>
      </c>
      <c r="E21" s="5" t="s">
        <v>10</v>
      </c>
      <c r="G21" t="s">
        <v>23</v>
      </c>
    </row>
    <row r="22" spans="1:9" x14ac:dyDescent="0.4">
      <c r="A22" s="3"/>
      <c r="B22" s="8">
        <v>50002</v>
      </c>
      <c r="C22" s="9" t="s">
        <v>11</v>
      </c>
      <c r="D22" s="10">
        <v>68</v>
      </c>
      <c r="E22" s="9" t="s">
        <v>12</v>
      </c>
    </row>
    <row r="23" spans="1:9" x14ac:dyDescent="0.4">
      <c r="A23" s="3"/>
      <c r="B23" s="8">
        <v>42001</v>
      </c>
      <c r="C23" s="9" t="s">
        <v>13</v>
      </c>
      <c r="D23" s="10">
        <v>42</v>
      </c>
      <c r="E23" s="9" t="s">
        <v>14</v>
      </c>
    </row>
    <row r="24" spans="1:9" x14ac:dyDescent="0.4">
      <c r="A24" s="3"/>
      <c r="B24" s="8">
        <v>42003</v>
      </c>
      <c r="C24" s="9" t="s">
        <v>15</v>
      </c>
      <c r="D24" s="10">
        <v>26</v>
      </c>
      <c r="E24" s="9" t="s">
        <v>16</v>
      </c>
    </row>
    <row r="25" spans="1:9" x14ac:dyDescent="0.4">
      <c r="A25" s="3"/>
      <c r="B25" s="8">
        <v>42004</v>
      </c>
      <c r="C25" s="9" t="s">
        <v>17</v>
      </c>
      <c r="D25" s="10">
        <v>28</v>
      </c>
      <c r="E25" s="9" t="s">
        <v>14</v>
      </c>
    </row>
    <row r="26" spans="1:9" x14ac:dyDescent="0.4">
      <c r="A26" s="3"/>
      <c r="B26" s="8">
        <v>42005</v>
      </c>
      <c r="C26" s="9" t="s">
        <v>18</v>
      </c>
      <c r="D26" s="10">
        <v>39</v>
      </c>
      <c r="E26" s="9" t="s">
        <v>14</v>
      </c>
    </row>
    <row r="27" spans="1:9" x14ac:dyDescent="0.4">
      <c r="A27" s="3"/>
      <c r="B27" s="8">
        <v>42105</v>
      </c>
      <c r="C27" s="9" t="s">
        <v>19</v>
      </c>
      <c r="D27" s="10">
        <v>64</v>
      </c>
      <c r="E27" s="9" t="s">
        <v>14</v>
      </c>
    </row>
    <row r="28" spans="1:9" x14ac:dyDescent="0.4">
      <c r="A28" s="3"/>
      <c r="B28" s="8">
        <v>42335</v>
      </c>
      <c r="C28" s="9" t="s">
        <v>20</v>
      </c>
      <c r="D28" s="10">
        <v>31</v>
      </c>
      <c r="E28" s="9" t="s">
        <v>10</v>
      </c>
    </row>
  </sheetData>
  <mergeCells count="1">
    <mergeCell ref="A1:I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sqref="A1:F1"/>
    </sheetView>
  </sheetViews>
  <sheetFormatPr defaultRowHeight="18.75" x14ac:dyDescent="0.4"/>
  <cols>
    <col min="1" max="6" width="13.125" customWidth="1"/>
  </cols>
  <sheetData>
    <row r="1" spans="1:8" ht="25.5" thickBot="1" x14ac:dyDescent="0.45">
      <c r="A1" s="62" t="s">
        <v>24</v>
      </c>
      <c r="B1" s="62"/>
      <c r="C1" s="62"/>
      <c r="D1" s="62"/>
      <c r="E1" s="62"/>
      <c r="F1" s="62"/>
    </row>
    <row r="2" spans="1:8" ht="19.5" thickTop="1" x14ac:dyDescent="0.4"/>
    <row r="3" spans="1:8" x14ac:dyDescent="0.4">
      <c r="A3" t="s">
        <v>25</v>
      </c>
    </row>
    <row r="4" spans="1:8" x14ac:dyDescent="0.4">
      <c r="A4" t="s">
        <v>2</v>
      </c>
    </row>
    <row r="6" spans="1:8" x14ac:dyDescent="0.4">
      <c r="A6" t="s">
        <v>26</v>
      </c>
      <c r="C6" s="1"/>
    </row>
    <row r="7" spans="1:8" ht="25.5" x14ac:dyDescent="0.4">
      <c r="A7" s="2" t="s">
        <v>4</v>
      </c>
      <c r="B7" s="7">
        <f>COLUMN()-1</f>
        <v>1</v>
      </c>
      <c r="C7" s="7">
        <f>COLUMN()-1</f>
        <v>2</v>
      </c>
      <c r="D7" s="7">
        <f>COLUMN()-1</f>
        <v>3</v>
      </c>
      <c r="E7" s="7">
        <f>COLUMN()-1</f>
        <v>4</v>
      </c>
      <c r="F7" s="7">
        <f>COLUMN()-1</f>
        <v>5</v>
      </c>
      <c r="H7" s="18" t="str">
        <f ca="1">_xlfn.FORMULATEXT(B7)</f>
        <v>=COLUMN()-1</v>
      </c>
    </row>
    <row r="8" spans="1:8" x14ac:dyDescent="0.4">
      <c r="A8" s="2" t="s">
        <v>27</v>
      </c>
      <c r="B8" s="10">
        <v>18001</v>
      </c>
      <c r="C8" s="10">
        <v>18002</v>
      </c>
      <c r="D8" s="10">
        <v>18003</v>
      </c>
      <c r="E8" s="10">
        <v>18004</v>
      </c>
      <c r="F8" s="10">
        <v>18006</v>
      </c>
    </row>
    <row r="9" spans="1:8" x14ac:dyDescent="0.4">
      <c r="A9" s="2" t="s">
        <v>6</v>
      </c>
      <c r="B9" s="10" t="s">
        <v>28</v>
      </c>
      <c r="C9" s="10" t="s">
        <v>29</v>
      </c>
      <c r="D9" s="10" t="s">
        <v>30</v>
      </c>
      <c r="E9" s="10" t="s">
        <v>31</v>
      </c>
      <c r="F9" s="10" t="s">
        <v>32</v>
      </c>
    </row>
    <row r="10" spans="1:8" x14ac:dyDescent="0.4">
      <c r="A10" s="2" t="s">
        <v>33</v>
      </c>
      <c r="B10" s="10" t="s">
        <v>34</v>
      </c>
      <c r="C10" s="10" t="s">
        <v>35</v>
      </c>
      <c r="D10" s="10" t="s">
        <v>34</v>
      </c>
      <c r="E10" s="10" t="s">
        <v>34</v>
      </c>
      <c r="F10" s="10" t="s">
        <v>36</v>
      </c>
    </row>
    <row r="11" spans="1:8" x14ac:dyDescent="0.4">
      <c r="A11" s="2" t="s">
        <v>37</v>
      </c>
      <c r="B11" s="10">
        <v>1355</v>
      </c>
      <c r="C11" s="10">
        <v>5733</v>
      </c>
      <c r="D11" s="10">
        <v>1320</v>
      </c>
      <c r="E11" s="10">
        <v>1354</v>
      </c>
      <c r="F11" s="10">
        <v>5711</v>
      </c>
    </row>
    <row r="12" spans="1:8" x14ac:dyDescent="0.4">
      <c r="A12" s="2" t="s">
        <v>38</v>
      </c>
      <c r="B12" s="10" t="s">
        <v>39</v>
      </c>
      <c r="C12" s="10" t="s">
        <v>40</v>
      </c>
      <c r="D12" s="10" t="s">
        <v>41</v>
      </c>
      <c r="E12" s="10" t="s">
        <v>42</v>
      </c>
      <c r="F12" s="10" t="s">
        <v>43</v>
      </c>
    </row>
    <row r="14" spans="1:8" ht="21" thickBot="1" x14ac:dyDescent="0.45">
      <c r="A14" s="30" t="s">
        <v>21</v>
      </c>
      <c r="B14" s="31"/>
      <c r="C14" s="31"/>
      <c r="D14" s="31"/>
      <c r="E14" s="31"/>
      <c r="F14" s="31"/>
    </row>
    <row r="15" spans="1:8" ht="19.5" thickTop="1" x14ac:dyDescent="0.4"/>
    <row r="16" spans="1:8" x14ac:dyDescent="0.4">
      <c r="A16" t="s">
        <v>26</v>
      </c>
      <c r="C16" s="1"/>
    </row>
    <row r="17" spans="1:6" x14ac:dyDescent="0.4">
      <c r="A17" s="2" t="s">
        <v>4</v>
      </c>
      <c r="B17" s="7"/>
      <c r="C17" s="7"/>
      <c r="D17" s="7"/>
      <c r="E17" s="7"/>
      <c r="F17" s="7"/>
    </row>
    <row r="18" spans="1:6" x14ac:dyDescent="0.4">
      <c r="A18" s="2" t="s">
        <v>27</v>
      </c>
      <c r="B18" s="10">
        <v>18001</v>
      </c>
      <c r="C18" s="10">
        <v>18002</v>
      </c>
      <c r="D18" s="10">
        <v>18003</v>
      </c>
      <c r="E18" s="10">
        <v>18004</v>
      </c>
      <c r="F18" s="10">
        <v>18006</v>
      </c>
    </row>
    <row r="19" spans="1:6" x14ac:dyDescent="0.4">
      <c r="A19" s="2" t="s">
        <v>6</v>
      </c>
      <c r="B19" s="10" t="s">
        <v>28</v>
      </c>
      <c r="C19" s="10" t="s">
        <v>29</v>
      </c>
      <c r="D19" s="10" t="s">
        <v>30</v>
      </c>
      <c r="E19" s="10" t="s">
        <v>31</v>
      </c>
      <c r="F19" s="10" t="s">
        <v>32</v>
      </c>
    </row>
    <row r="20" spans="1:6" x14ac:dyDescent="0.4">
      <c r="A20" s="2" t="s">
        <v>33</v>
      </c>
      <c r="B20" s="10" t="s">
        <v>34</v>
      </c>
      <c r="C20" s="10" t="s">
        <v>35</v>
      </c>
      <c r="D20" s="10" t="s">
        <v>34</v>
      </c>
      <c r="E20" s="10" t="s">
        <v>34</v>
      </c>
      <c r="F20" s="10" t="s">
        <v>36</v>
      </c>
    </row>
    <row r="21" spans="1:6" x14ac:dyDescent="0.4">
      <c r="A21" s="2" t="s">
        <v>37</v>
      </c>
      <c r="B21" s="10">
        <v>1355</v>
      </c>
      <c r="C21" s="10">
        <v>5733</v>
      </c>
      <c r="D21" s="10">
        <v>1320</v>
      </c>
      <c r="E21" s="10">
        <v>1354</v>
      </c>
      <c r="F21" s="10">
        <v>5711</v>
      </c>
    </row>
    <row r="22" spans="1:6" x14ac:dyDescent="0.4">
      <c r="A22" s="2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 t="s">
        <v>43</v>
      </c>
    </row>
  </sheetData>
  <mergeCells count="1">
    <mergeCell ref="A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sqref="A1:F1"/>
    </sheetView>
  </sheetViews>
  <sheetFormatPr defaultRowHeight="18.75" x14ac:dyDescent="0.4"/>
  <cols>
    <col min="4" max="4" width="9.25" bestFit="1" customWidth="1"/>
  </cols>
  <sheetData>
    <row r="1" spans="1:6" ht="25.5" thickBot="1" x14ac:dyDescent="0.45">
      <c r="A1" s="62" t="s">
        <v>44</v>
      </c>
      <c r="B1" s="62"/>
      <c r="C1" s="62"/>
      <c r="D1" s="62"/>
      <c r="E1" s="62"/>
      <c r="F1" s="62"/>
    </row>
    <row r="2" spans="1:6" ht="19.5" thickTop="1" x14ac:dyDescent="0.4"/>
    <row r="3" spans="1:6" s="38" customFormat="1" ht="30" x14ac:dyDescent="0.4">
      <c r="A3" s="38" t="s">
        <v>45</v>
      </c>
    </row>
    <row r="4" spans="1:6" x14ac:dyDescent="0.4">
      <c r="A4" t="s">
        <v>89</v>
      </c>
    </row>
    <row r="5" spans="1:6" x14ac:dyDescent="0.4">
      <c r="A5" t="s">
        <v>86</v>
      </c>
    </row>
    <row r="7" spans="1:6" x14ac:dyDescent="0.4">
      <c r="A7" t="s">
        <v>46</v>
      </c>
      <c r="B7" t="s">
        <v>47</v>
      </c>
      <c r="C7" t="s">
        <v>48</v>
      </c>
      <c r="D7" s="11" t="s">
        <v>49</v>
      </c>
    </row>
    <row r="8" spans="1:6" ht="19.5" x14ac:dyDescent="0.4">
      <c r="A8" s="13" t="s">
        <v>50</v>
      </c>
    </row>
    <row r="9" spans="1:6" x14ac:dyDescent="0.4">
      <c r="A9" t="str">
        <f>A7&amp;B7&amp;C7&amp;D7</f>
        <v>東京都豊島区池袋１丁目</v>
      </c>
    </row>
    <row r="10" spans="1:6" ht="25.5" x14ac:dyDescent="0.4">
      <c r="A10" s="23" t="str">
        <f ca="1">_xlfn.FORMULATEXT(A9)</f>
        <v>=A7&amp;B7&amp;C7&amp;D7</v>
      </c>
    </row>
    <row r="13" spans="1:6" x14ac:dyDescent="0.4">
      <c r="A13" t="s">
        <v>21</v>
      </c>
    </row>
    <row r="15" spans="1:6" x14ac:dyDescent="0.4">
      <c r="A15" t="s">
        <v>46</v>
      </c>
      <c r="B15" t="s">
        <v>47</v>
      </c>
      <c r="C15" t="s">
        <v>48</v>
      </c>
      <c r="D15" s="11" t="s">
        <v>49</v>
      </c>
    </row>
  </sheetData>
  <mergeCells count="1">
    <mergeCell ref="A1:F1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>
      <selection sqref="A1:F1"/>
    </sheetView>
  </sheetViews>
  <sheetFormatPr defaultRowHeight="18.75" x14ac:dyDescent="0.4"/>
  <cols>
    <col min="10" max="10" width="14.625" bestFit="1" customWidth="1"/>
  </cols>
  <sheetData>
    <row r="1" spans="1:11" ht="25.5" thickBot="1" x14ac:dyDescent="0.45">
      <c r="A1" s="62" t="s">
        <v>51</v>
      </c>
      <c r="B1" s="62"/>
      <c r="C1" s="62"/>
      <c r="D1" s="62"/>
      <c r="E1" s="62"/>
      <c r="F1" s="62"/>
    </row>
    <row r="2" spans="1:11" ht="19.5" thickTop="1" x14ac:dyDescent="0.4"/>
    <row r="3" spans="1:11" ht="24" x14ac:dyDescent="0.4">
      <c r="A3" s="14" t="s">
        <v>52</v>
      </c>
    </row>
    <row r="5" spans="1:11" x14ac:dyDescent="0.4">
      <c r="A5" t="s">
        <v>53</v>
      </c>
    </row>
    <row r="8" spans="1:11" ht="24" x14ac:dyDescent="0.4">
      <c r="H8" s="16">
        <v>10</v>
      </c>
      <c r="I8" s="16">
        <v>20</v>
      </c>
      <c r="J8" s="16">
        <f>H8+I8</f>
        <v>30</v>
      </c>
    </row>
    <row r="12" spans="1:11" ht="24" x14ac:dyDescent="0.4">
      <c r="A12" s="14" t="s">
        <v>54</v>
      </c>
    </row>
    <row r="14" spans="1:11" ht="24" x14ac:dyDescent="0.4">
      <c r="A14" t="s">
        <v>55</v>
      </c>
      <c r="H14" s="16">
        <v>10</v>
      </c>
      <c r="I14" s="16">
        <v>20</v>
      </c>
      <c r="J14" s="17">
        <f>H14+I14</f>
        <v>30</v>
      </c>
      <c r="K14" s="39" t="s">
        <v>90</v>
      </c>
    </row>
    <row r="18" spans="1:11" ht="24" x14ac:dyDescent="0.4">
      <c r="A18" s="14" t="s">
        <v>56</v>
      </c>
    </row>
    <row r="20" spans="1:11" ht="24" x14ac:dyDescent="0.4">
      <c r="A20" t="s">
        <v>57</v>
      </c>
      <c r="H20" s="16">
        <v>10</v>
      </c>
      <c r="I20" s="16">
        <v>20</v>
      </c>
      <c r="J20" s="16">
        <f>H20+I20</f>
        <v>30</v>
      </c>
      <c r="K20" t="str">
        <f ca="1">_xlfn.FORMULATEXT(J20)</f>
        <v>=H20+I20</v>
      </c>
    </row>
    <row r="22" spans="1:11" ht="30" x14ac:dyDescent="0.4">
      <c r="J22" s="37" t="str">
        <f ca="1">_xlfn.FORMULATEXT(K20)</f>
        <v>=FORMULATEXT(J20)</v>
      </c>
    </row>
  </sheetData>
  <mergeCells count="1">
    <mergeCell ref="A1:F1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7C0-738C-4356-AC47-1090052950A3}">
  <dimension ref="A1:E18"/>
  <sheetViews>
    <sheetView workbookViewId="0">
      <selection sqref="A1:E1"/>
    </sheetView>
  </sheetViews>
  <sheetFormatPr defaultRowHeight="18.75" x14ac:dyDescent="0.4"/>
  <sheetData>
    <row r="1" spans="1:5" ht="25.5" thickBot="1" x14ac:dyDescent="0.45">
      <c r="A1" s="62" t="s">
        <v>109</v>
      </c>
      <c r="B1" s="62"/>
      <c r="C1" s="62"/>
      <c r="D1" s="62"/>
      <c r="E1" s="62"/>
    </row>
    <row r="2" spans="1:5" ht="19.5" thickTop="1" x14ac:dyDescent="0.4"/>
    <row r="3" spans="1:5" x14ac:dyDescent="0.4">
      <c r="A3" t="s">
        <v>110</v>
      </c>
    </row>
    <row r="5" spans="1:5" x14ac:dyDescent="0.4">
      <c r="A5" s="45" t="s">
        <v>102</v>
      </c>
      <c r="B5" s="45" t="s">
        <v>77</v>
      </c>
      <c r="C5" s="45" t="s">
        <v>76</v>
      </c>
      <c r="D5" s="45" t="s">
        <v>108</v>
      </c>
      <c r="E5" s="45" t="s">
        <v>107</v>
      </c>
    </row>
    <row r="6" spans="1:5" x14ac:dyDescent="0.4">
      <c r="A6" s="41" t="s">
        <v>103</v>
      </c>
      <c r="B6" s="41">
        <v>450</v>
      </c>
      <c r="C6" s="41">
        <v>15</v>
      </c>
      <c r="D6" s="44">
        <v>1.5</v>
      </c>
      <c r="E6" s="41">
        <f>PRODUCT(B6:D6)</f>
        <v>10125</v>
      </c>
    </row>
    <row r="7" spans="1:5" x14ac:dyDescent="0.4">
      <c r="A7" s="41" t="s">
        <v>104</v>
      </c>
      <c r="B7" s="41">
        <v>680</v>
      </c>
      <c r="C7" s="41">
        <v>18</v>
      </c>
      <c r="D7" s="44">
        <v>1.2</v>
      </c>
      <c r="E7" s="41">
        <f t="shared" ref="E7:E9" si="0">PRODUCT(B7:D7)</f>
        <v>14688</v>
      </c>
    </row>
    <row r="8" spans="1:5" x14ac:dyDescent="0.4">
      <c r="A8" s="41" t="s">
        <v>105</v>
      </c>
      <c r="B8" s="41">
        <v>300</v>
      </c>
      <c r="C8" s="41">
        <v>6</v>
      </c>
      <c r="D8" s="44">
        <v>0.9</v>
      </c>
      <c r="E8" s="41">
        <f t="shared" si="0"/>
        <v>1620</v>
      </c>
    </row>
    <row r="9" spans="1:5" x14ac:dyDescent="0.4">
      <c r="A9" s="41" t="s">
        <v>106</v>
      </c>
      <c r="B9" s="41">
        <v>650</v>
      </c>
      <c r="C9" s="41">
        <v>21</v>
      </c>
      <c r="D9" s="44">
        <v>1.3</v>
      </c>
      <c r="E9" s="41">
        <f t="shared" si="0"/>
        <v>17745</v>
      </c>
    </row>
    <row r="10" spans="1:5" ht="24" x14ac:dyDescent="0.4">
      <c r="E10" s="14" t="str">
        <f ca="1">_xlfn.FORMULATEXT(E6)</f>
        <v>=PRODUCT(B6:D6)</v>
      </c>
    </row>
    <row r="12" spans="1:5" x14ac:dyDescent="0.4">
      <c r="A12" t="s">
        <v>85</v>
      </c>
    </row>
    <row r="14" spans="1:5" x14ac:dyDescent="0.4">
      <c r="A14" s="45" t="s">
        <v>102</v>
      </c>
      <c r="B14" s="45" t="s">
        <v>77</v>
      </c>
      <c r="C14" s="45" t="s">
        <v>76</v>
      </c>
      <c r="D14" s="45" t="s">
        <v>108</v>
      </c>
      <c r="E14" s="45" t="s">
        <v>107</v>
      </c>
    </row>
    <row r="15" spans="1:5" x14ac:dyDescent="0.4">
      <c r="A15" s="41" t="s">
        <v>103</v>
      </c>
      <c r="B15" s="41">
        <v>450</v>
      </c>
      <c r="C15" s="41">
        <v>15</v>
      </c>
      <c r="D15" s="44">
        <v>1.5</v>
      </c>
      <c r="E15" s="41"/>
    </row>
    <row r="16" spans="1:5" x14ac:dyDescent="0.4">
      <c r="A16" s="41" t="s">
        <v>104</v>
      </c>
      <c r="B16" s="41">
        <v>680</v>
      </c>
      <c r="C16" s="41">
        <v>18</v>
      </c>
      <c r="D16" s="44">
        <v>1.2</v>
      </c>
      <c r="E16" s="41"/>
    </row>
    <row r="17" spans="1:5" x14ac:dyDescent="0.4">
      <c r="A17" s="41" t="s">
        <v>105</v>
      </c>
      <c r="B17" s="41">
        <v>300</v>
      </c>
      <c r="C17" s="41">
        <v>6</v>
      </c>
      <c r="D17" s="44">
        <v>0.9</v>
      </c>
      <c r="E17" s="41"/>
    </row>
    <row r="18" spans="1:5" x14ac:dyDescent="0.4">
      <c r="A18" s="41" t="s">
        <v>106</v>
      </c>
      <c r="B18" s="41">
        <v>650</v>
      </c>
      <c r="C18" s="41">
        <v>21</v>
      </c>
      <c r="D18" s="44">
        <v>1.3</v>
      </c>
      <c r="E18" s="41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workbookViewId="0">
      <selection sqref="A1:F1"/>
    </sheetView>
  </sheetViews>
  <sheetFormatPr defaultRowHeight="18.75" x14ac:dyDescent="0.4"/>
  <cols>
    <col min="1" max="1" width="14.5" customWidth="1"/>
    <col min="3" max="3" width="10.25" bestFit="1" customWidth="1"/>
  </cols>
  <sheetData>
    <row r="1" spans="1:6" ht="25.5" thickBot="1" x14ac:dyDescent="0.45">
      <c r="A1" s="62" t="s">
        <v>58</v>
      </c>
      <c r="B1" s="62"/>
      <c r="C1" s="62"/>
      <c r="D1" s="62"/>
      <c r="E1" s="62"/>
      <c r="F1" s="62"/>
    </row>
    <row r="2" spans="1:6" ht="19.5" thickTop="1" x14ac:dyDescent="0.4"/>
    <row r="3" spans="1:6" x14ac:dyDescent="0.4">
      <c r="A3" t="s">
        <v>59</v>
      </c>
    </row>
    <row r="5" spans="1:6" x14ac:dyDescent="0.4">
      <c r="A5" t="s">
        <v>60</v>
      </c>
    </row>
    <row r="6" spans="1:6" x14ac:dyDescent="0.4">
      <c r="A6" s="11">
        <f ca="1">TODAY()</f>
        <v>45866</v>
      </c>
    </row>
    <row r="8" spans="1:6" x14ac:dyDescent="0.4">
      <c r="A8" s="11">
        <f ca="1">EOMONTH(A6,0)</f>
        <v>45869</v>
      </c>
    </row>
    <row r="9" spans="1:6" x14ac:dyDescent="0.4">
      <c r="A9" s="15" t="s">
        <v>61</v>
      </c>
    </row>
    <row r="11" spans="1:6" x14ac:dyDescent="0.4">
      <c r="A11" t="s">
        <v>62</v>
      </c>
    </row>
    <row r="12" spans="1:6" x14ac:dyDescent="0.4">
      <c r="A12" s="15" t="s">
        <v>63</v>
      </c>
    </row>
    <row r="14" spans="1:6" x14ac:dyDescent="0.4">
      <c r="A14" t="s">
        <v>64</v>
      </c>
    </row>
    <row r="18" spans="1:3" x14ac:dyDescent="0.4">
      <c r="A18" t="s">
        <v>94</v>
      </c>
    </row>
    <row r="19" spans="1:3" x14ac:dyDescent="0.4">
      <c r="A19" t="s">
        <v>91</v>
      </c>
    </row>
    <row r="21" spans="1:3" x14ac:dyDescent="0.4">
      <c r="A21" t="s">
        <v>95</v>
      </c>
    </row>
    <row r="23" spans="1:3" x14ac:dyDescent="0.4">
      <c r="B23" t="s">
        <v>92</v>
      </c>
      <c r="C23" s="11">
        <f ca="1">TODAY()</f>
        <v>45866</v>
      </c>
    </row>
    <row r="24" spans="1:3" x14ac:dyDescent="0.4">
      <c r="B24" t="s">
        <v>93</v>
      </c>
      <c r="C24" s="11">
        <f ca="1">C23+7</f>
        <v>45873</v>
      </c>
    </row>
  </sheetData>
  <mergeCells count="1">
    <mergeCell ref="A1:F1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D644-D844-4223-B6FD-DE33D267C2DA}">
  <dimension ref="A1:R45"/>
  <sheetViews>
    <sheetView workbookViewId="0"/>
  </sheetViews>
  <sheetFormatPr defaultRowHeight="18.75" x14ac:dyDescent="0.4"/>
  <sheetData>
    <row r="1" spans="1:18" x14ac:dyDescent="0.4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42" x14ac:dyDescent="0.4">
      <c r="A2" s="46"/>
      <c r="B2" s="110" t="s">
        <v>111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111" t="s">
        <v>112</v>
      </c>
      <c r="O4" s="111"/>
      <c r="P4" s="112">
        <f ca="1">TODAY()</f>
        <v>45866</v>
      </c>
      <c r="Q4" s="112"/>
      <c r="R4" s="112"/>
    </row>
    <row r="5" spans="1:18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111" t="s">
        <v>113</v>
      </c>
      <c r="O5" s="111"/>
      <c r="P5" s="113" t="s">
        <v>114</v>
      </c>
      <c r="Q5" s="113"/>
      <c r="R5" s="113"/>
    </row>
    <row r="6" spans="1:18" ht="30.75" x14ac:dyDescent="0.4">
      <c r="A6" s="46"/>
      <c r="B6" s="114" t="s">
        <v>115</v>
      </c>
      <c r="C6" s="114"/>
      <c r="D6" s="114"/>
      <c r="E6" s="114"/>
      <c r="F6" s="114"/>
      <c r="G6" s="114"/>
      <c r="H6" s="114"/>
      <c r="I6" s="114"/>
      <c r="J6" s="114"/>
      <c r="K6" s="46"/>
      <c r="L6" s="46"/>
      <c r="M6" s="46"/>
      <c r="N6" s="47"/>
      <c r="O6" s="47"/>
      <c r="P6" s="47"/>
      <c r="Q6" s="47"/>
      <c r="R6" s="47"/>
    </row>
    <row r="7" spans="1:18" x14ac:dyDescent="0.4">
      <c r="A7" s="46"/>
      <c r="B7" s="104" t="s">
        <v>116</v>
      </c>
      <c r="C7" s="104"/>
      <c r="D7" s="104"/>
      <c r="E7" s="104"/>
      <c r="F7" s="104"/>
      <c r="G7" s="104"/>
      <c r="H7" s="104"/>
      <c r="I7" s="104"/>
      <c r="J7" s="104"/>
      <c r="K7" s="46"/>
      <c r="L7" s="46"/>
      <c r="M7" s="46"/>
      <c r="N7" s="48"/>
      <c r="O7" s="48"/>
      <c r="P7" s="49"/>
      <c r="Q7" s="49"/>
      <c r="R7" s="49"/>
    </row>
    <row r="8" spans="1:18" ht="25.5" x14ac:dyDescent="0.4">
      <c r="A8" s="46"/>
      <c r="B8" s="105" t="s">
        <v>117</v>
      </c>
      <c r="C8" s="105"/>
      <c r="D8" s="105"/>
      <c r="E8" s="105"/>
      <c r="F8" s="105"/>
      <c r="G8" s="105"/>
      <c r="H8" s="105"/>
      <c r="I8" s="105"/>
      <c r="J8" s="105"/>
      <c r="K8" s="46"/>
      <c r="L8" s="46"/>
      <c r="M8" s="106" t="s">
        <v>118</v>
      </c>
      <c r="N8" s="106"/>
      <c r="O8" s="106"/>
      <c r="P8" s="106"/>
      <c r="Q8" s="106"/>
      <c r="R8" s="106"/>
    </row>
    <row r="9" spans="1:18" x14ac:dyDescent="0.4">
      <c r="A9" s="46"/>
      <c r="B9" s="107"/>
      <c r="C9" s="107"/>
      <c r="D9" s="107"/>
      <c r="E9" s="107"/>
      <c r="F9" s="107"/>
      <c r="G9" s="107"/>
      <c r="H9" s="107"/>
      <c r="I9" s="107"/>
      <c r="J9" s="107"/>
      <c r="K9" s="46"/>
      <c r="L9" s="46"/>
      <c r="M9" s="104" t="s">
        <v>116</v>
      </c>
      <c r="N9" s="104"/>
      <c r="O9" s="104"/>
      <c r="P9" s="104"/>
      <c r="Q9" s="104"/>
      <c r="R9" s="104"/>
    </row>
    <row r="10" spans="1:18" ht="21" x14ac:dyDescent="0.4">
      <c r="A10" s="46"/>
      <c r="B10" s="108" t="s">
        <v>119</v>
      </c>
      <c r="C10" s="108"/>
      <c r="D10" s="108"/>
      <c r="E10" s="108"/>
      <c r="F10" s="108"/>
      <c r="G10" s="108"/>
      <c r="H10" s="108"/>
      <c r="I10" s="108"/>
      <c r="J10" s="108"/>
      <c r="K10" s="50"/>
      <c r="L10" s="50"/>
      <c r="M10" s="51" t="s">
        <v>120</v>
      </c>
      <c r="N10" s="109" t="s">
        <v>121</v>
      </c>
      <c r="O10" s="94"/>
      <c r="P10" s="94"/>
      <c r="Q10" s="94"/>
      <c r="R10" s="94"/>
    </row>
    <row r="11" spans="1:18" x14ac:dyDescent="0.4">
      <c r="A11" s="46"/>
      <c r="B11" s="91" t="s">
        <v>122</v>
      </c>
      <c r="C11" s="92"/>
      <c r="D11" s="92"/>
      <c r="E11" s="92"/>
      <c r="F11" s="92"/>
      <c r="G11" s="92"/>
      <c r="H11" s="92"/>
      <c r="I11" s="92"/>
      <c r="J11" s="93"/>
      <c r="K11" s="46"/>
      <c r="L11" s="46"/>
      <c r="M11" s="51" t="s">
        <v>123</v>
      </c>
      <c r="N11" s="94" t="s">
        <v>124</v>
      </c>
      <c r="O11" s="94"/>
      <c r="P11" s="94"/>
      <c r="Q11" s="94"/>
      <c r="R11" s="94"/>
    </row>
    <row r="12" spans="1:18" ht="19.5" x14ac:dyDescent="0.4">
      <c r="A12" s="46"/>
      <c r="B12" s="95">
        <f>Q38</f>
        <v>119800</v>
      </c>
      <c r="C12" s="96"/>
      <c r="D12" s="96"/>
      <c r="E12" s="96"/>
      <c r="F12" s="96"/>
      <c r="G12" s="96"/>
      <c r="H12" s="96"/>
      <c r="I12" s="96"/>
      <c r="J12" s="97"/>
      <c r="K12" s="46"/>
      <c r="L12" s="46"/>
      <c r="M12" s="51" t="s">
        <v>125</v>
      </c>
      <c r="N12" s="101" t="s">
        <v>126</v>
      </c>
      <c r="O12" s="101"/>
      <c r="P12" s="101"/>
      <c r="Q12" s="101"/>
      <c r="R12" s="101"/>
    </row>
    <row r="13" spans="1:18" x14ac:dyDescent="0.4">
      <c r="A13" s="46"/>
      <c r="B13" s="98"/>
      <c r="C13" s="99"/>
      <c r="D13" s="99"/>
      <c r="E13" s="99"/>
      <c r="F13" s="99"/>
      <c r="G13" s="99"/>
      <c r="H13" s="99"/>
      <c r="I13" s="99"/>
      <c r="J13" s="100"/>
      <c r="K13" s="46"/>
      <c r="L13" s="46"/>
      <c r="M13" s="46"/>
      <c r="N13" s="46"/>
      <c r="O13" s="46"/>
      <c r="P13" s="46"/>
      <c r="Q13" s="46"/>
      <c r="R13" s="46"/>
    </row>
    <row r="14" spans="1:18" x14ac:dyDescent="0.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x14ac:dyDescent="0.4">
      <c r="A15" s="46"/>
      <c r="B15" s="52" t="s">
        <v>127</v>
      </c>
      <c r="C15" s="102">
        <f ca="1">EOMONTH(P4,0)</f>
        <v>45869</v>
      </c>
      <c r="D15" s="102"/>
      <c r="E15" s="102"/>
      <c r="F15" s="102"/>
      <c r="G15" s="102"/>
      <c r="H15" s="102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x14ac:dyDescent="0.4">
      <c r="A16" s="46"/>
      <c r="B16" s="52" t="s">
        <v>128</v>
      </c>
      <c r="C16" s="103" t="s">
        <v>129</v>
      </c>
      <c r="D16" s="103"/>
      <c r="E16" s="103"/>
      <c r="F16" s="103"/>
      <c r="G16" s="103"/>
      <c r="H16" s="103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x14ac:dyDescent="0.4">
      <c r="A17" s="46"/>
      <c r="B17" s="52" t="s">
        <v>130</v>
      </c>
      <c r="C17" s="85">
        <f ca="1">EOMONTH(C15,1)</f>
        <v>45900</v>
      </c>
      <c r="D17" s="86"/>
      <c r="E17" s="86"/>
      <c r="F17" s="86"/>
      <c r="G17" s="86"/>
      <c r="H17" s="87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x14ac:dyDescent="0.4">
      <c r="A18" s="46"/>
      <c r="B18" s="47"/>
      <c r="C18" s="47"/>
      <c r="D18" s="47"/>
      <c r="E18" s="47"/>
      <c r="F18" s="47"/>
      <c r="G18" s="47"/>
      <c r="H18" s="47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 x14ac:dyDescent="0.4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x14ac:dyDescent="0.4">
      <c r="A20" s="46"/>
      <c r="B20" s="53" t="s">
        <v>131</v>
      </c>
      <c r="C20" s="54"/>
      <c r="D20" s="54"/>
      <c r="E20" s="54"/>
      <c r="F20" s="54"/>
      <c r="G20" s="54"/>
      <c r="H20" s="54"/>
      <c r="I20" s="54"/>
      <c r="J20" s="54"/>
      <c r="K20" s="55" t="s">
        <v>132</v>
      </c>
      <c r="L20" s="52" t="s">
        <v>133</v>
      </c>
      <c r="M20" s="52" t="s">
        <v>134</v>
      </c>
      <c r="N20" s="63" t="s">
        <v>135</v>
      </c>
      <c r="O20" s="63"/>
      <c r="P20" s="52" t="s">
        <v>136</v>
      </c>
      <c r="Q20" s="63" t="s">
        <v>137</v>
      </c>
      <c r="R20" s="63"/>
    </row>
    <row r="21" spans="1:18" x14ac:dyDescent="0.4">
      <c r="A21" s="46"/>
      <c r="B21" s="88" t="s">
        <v>138</v>
      </c>
      <c r="C21" s="89"/>
      <c r="D21" s="89"/>
      <c r="E21" s="89"/>
      <c r="F21" s="89"/>
      <c r="G21" s="89"/>
      <c r="H21" s="89"/>
      <c r="I21" s="89"/>
      <c r="J21" s="90"/>
      <c r="K21" s="56"/>
      <c r="L21" s="57">
        <v>1</v>
      </c>
      <c r="M21" s="58" t="s">
        <v>139</v>
      </c>
      <c r="N21" s="78">
        <v>50000</v>
      </c>
      <c r="O21" s="78"/>
      <c r="P21" s="59" cm="1">
        <f t="array" ref="P21">_xlfn.IFS(B21="", "", K21="", 10%, K21="※", 8%)</f>
        <v>0.1</v>
      </c>
      <c r="Q21" s="79">
        <f>IF(N21="", "", L21*N21)</f>
        <v>50000</v>
      </c>
      <c r="R21" s="80"/>
    </row>
    <row r="22" spans="1:18" x14ac:dyDescent="0.4">
      <c r="A22" s="46"/>
      <c r="B22" s="82" t="s">
        <v>140</v>
      </c>
      <c r="C22" s="83"/>
      <c r="D22" s="83"/>
      <c r="E22" s="83"/>
      <c r="F22" s="83"/>
      <c r="G22" s="83"/>
      <c r="H22" s="83"/>
      <c r="I22" s="83"/>
      <c r="J22" s="84"/>
      <c r="K22" s="56" t="s">
        <v>141</v>
      </c>
      <c r="L22" s="57">
        <v>30</v>
      </c>
      <c r="M22" s="58" t="s">
        <v>142</v>
      </c>
      <c r="N22" s="78">
        <v>2000</v>
      </c>
      <c r="O22" s="78"/>
      <c r="P22" s="59" cm="1">
        <f t="array" ref="P22">_xlfn.IFS(B22="", "", K22="", 10%, K22="※", 8%)</f>
        <v>0.08</v>
      </c>
      <c r="Q22" s="79">
        <f t="shared" ref="Q22:Q35" si="0">IF(N22="", "", L22*N22)</f>
        <v>60000</v>
      </c>
      <c r="R22" s="80"/>
    </row>
    <row r="23" spans="1:18" x14ac:dyDescent="0.4">
      <c r="A23" s="46"/>
      <c r="B23" s="75"/>
      <c r="C23" s="76"/>
      <c r="D23" s="76"/>
      <c r="E23" s="76"/>
      <c r="F23" s="76"/>
      <c r="G23" s="76"/>
      <c r="H23" s="76"/>
      <c r="I23" s="76"/>
      <c r="J23" s="77"/>
      <c r="K23" s="56"/>
      <c r="L23" s="57"/>
      <c r="M23" s="58"/>
      <c r="N23" s="78"/>
      <c r="O23" s="78"/>
      <c r="P23" s="59" t="str" cm="1">
        <f t="array" ref="P23">_xlfn.IFS(D23="", "", K23="", 10%, K23="※", 8%)</f>
        <v/>
      </c>
      <c r="Q23" s="79" t="str">
        <f t="shared" si="0"/>
        <v/>
      </c>
      <c r="R23" s="80"/>
    </row>
    <row r="24" spans="1:18" x14ac:dyDescent="0.4">
      <c r="A24" s="46"/>
      <c r="B24" s="75"/>
      <c r="C24" s="76"/>
      <c r="D24" s="76"/>
      <c r="E24" s="76"/>
      <c r="F24" s="76"/>
      <c r="G24" s="76"/>
      <c r="H24" s="76"/>
      <c r="I24" s="76"/>
      <c r="J24" s="77"/>
      <c r="K24" s="56"/>
      <c r="L24" s="57"/>
      <c r="M24" s="58"/>
      <c r="N24" s="78"/>
      <c r="O24" s="78"/>
      <c r="P24" s="59" t="str" cm="1">
        <f t="array" ref="P24">_xlfn.IFS(D24="", "", K24="", 10%, K24="※", 8%)</f>
        <v/>
      </c>
      <c r="Q24" s="79" t="str">
        <f t="shared" si="0"/>
        <v/>
      </c>
      <c r="R24" s="80"/>
    </row>
    <row r="25" spans="1:18" x14ac:dyDescent="0.4">
      <c r="A25" s="46"/>
      <c r="B25" s="75"/>
      <c r="C25" s="76"/>
      <c r="D25" s="76"/>
      <c r="E25" s="76"/>
      <c r="F25" s="76"/>
      <c r="G25" s="76"/>
      <c r="H25" s="76"/>
      <c r="I25" s="76"/>
      <c r="J25" s="77"/>
      <c r="K25" s="56"/>
      <c r="L25" s="57"/>
      <c r="M25" s="58"/>
      <c r="N25" s="78"/>
      <c r="O25" s="78"/>
      <c r="P25" s="59" t="str" cm="1">
        <f t="array" ref="P25">_xlfn.IFS(D25="", "", K25="", 10%, K25="※", 8%)</f>
        <v/>
      </c>
      <c r="Q25" s="79" t="str">
        <f t="shared" si="0"/>
        <v/>
      </c>
      <c r="R25" s="80"/>
    </row>
    <row r="26" spans="1:18" x14ac:dyDescent="0.4">
      <c r="A26" s="46"/>
      <c r="B26" s="75"/>
      <c r="C26" s="76"/>
      <c r="D26" s="76"/>
      <c r="E26" s="76"/>
      <c r="F26" s="76"/>
      <c r="G26" s="76"/>
      <c r="H26" s="76"/>
      <c r="I26" s="76"/>
      <c r="J26" s="77"/>
      <c r="K26" s="56"/>
      <c r="L26" s="57"/>
      <c r="M26" s="58"/>
      <c r="N26" s="78"/>
      <c r="O26" s="78"/>
      <c r="P26" s="59" t="str" cm="1">
        <f t="array" ref="P26">_xlfn.IFS(D26="", "", K26="", 10%, K26="※", 8%)</f>
        <v/>
      </c>
      <c r="Q26" s="79" t="str">
        <f t="shared" si="0"/>
        <v/>
      </c>
      <c r="R26" s="80"/>
    </row>
    <row r="27" spans="1:18" x14ac:dyDescent="0.4">
      <c r="A27" s="46"/>
      <c r="B27" s="75"/>
      <c r="C27" s="76"/>
      <c r="D27" s="76"/>
      <c r="E27" s="76"/>
      <c r="F27" s="76"/>
      <c r="G27" s="76"/>
      <c r="H27" s="76"/>
      <c r="I27" s="76"/>
      <c r="J27" s="77"/>
      <c r="K27" s="56"/>
      <c r="L27" s="57"/>
      <c r="M27" s="58"/>
      <c r="N27" s="78"/>
      <c r="O27" s="78"/>
      <c r="P27" s="59" t="str" cm="1">
        <f t="array" ref="P27">_xlfn.IFS(D27="", "", K27="", 10%, K27="※", 8%)</f>
        <v/>
      </c>
      <c r="Q27" s="79" t="str">
        <f t="shared" si="0"/>
        <v/>
      </c>
      <c r="R27" s="80"/>
    </row>
    <row r="28" spans="1:18" x14ac:dyDescent="0.4">
      <c r="A28" s="46"/>
      <c r="B28" s="75"/>
      <c r="C28" s="76"/>
      <c r="D28" s="76"/>
      <c r="E28" s="76"/>
      <c r="F28" s="76"/>
      <c r="G28" s="76"/>
      <c r="H28" s="76"/>
      <c r="I28" s="76"/>
      <c r="J28" s="77"/>
      <c r="K28" s="56"/>
      <c r="L28" s="57"/>
      <c r="M28" s="58"/>
      <c r="N28" s="78"/>
      <c r="O28" s="78"/>
      <c r="P28" s="59" t="str" cm="1">
        <f t="array" ref="P28">_xlfn.IFS(D28="", "", K28="", 10%, K28="※", 8%)</f>
        <v/>
      </c>
      <c r="Q28" s="79" t="str">
        <f t="shared" si="0"/>
        <v/>
      </c>
      <c r="R28" s="80"/>
    </row>
    <row r="29" spans="1:18" x14ac:dyDescent="0.4">
      <c r="A29" s="46"/>
      <c r="B29" s="75"/>
      <c r="C29" s="76"/>
      <c r="D29" s="76"/>
      <c r="E29" s="76"/>
      <c r="F29" s="76"/>
      <c r="G29" s="76"/>
      <c r="H29" s="76"/>
      <c r="I29" s="76"/>
      <c r="J29" s="77"/>
      <c r="K29" s="56"/>
      <c r="L29" s="57"/>
      <c r="M29" s="58"/>
      <c r="N29" s="78"/>
      <c r="O29" s="78"/>
      <c r="P29" s="59" t="str" cm="1">
        <f t="array" ref="P29">_xlfn.IFS(D29="", "", K29="", 10%, K29="※", 8%)</f>
        <v/>
      </c>
      <c r="Q29" s="79" t="str">
        <f t="shared" si="0"/>
        <v/>
      </c>
      <c r="R29" s="80"/>
    </row>
    <row r="30" spans="1:18" x14ac:dyDescent="0.4">
      <c r="A30" s="46"/>
      <c r="B30" s="75"/>
      <c r="C30" s="76"/>
      <c r="D30" s="76"/>
      <c r="E30" s="76"/>
      <c r="F30" s="76"/>
      <c r="G30" s="76"/>
      <c r="H30" s="76"/>
      <c r="I30" s="76"/>
      <c r="J30" s="77"/>
      <c r="K30" s="56"/>
      <c r="L30" s="57"/>
      <c r="M30" s="58"/>
      <c r="N30" s="78"/>
      <c r="O30" s="78"/>
      <c r="P30" s="59" t="str" cm="1">
        <f t="array" ref="P30">_xlfn.IFS(D30="", "", K30="", 10%, K30="※", 8%)</f>
        <v/>
      </c>
      <c r="Q30" s="79" t="str">
        <f t="shared" si="0"/>
        <v/>
      </c>
      <c r="R30" s="80"/>
    </row>
    <row r="31" spans="1:18" x14ac:dyDescent="0.4">
      <c r="A31" s="46"/>
      <c r="B31" s="75"/>
      <c r="C31" s="76"/>
      <c r="D31" s="76"/>
      <c r="E31" s="76"/>
      <c r="F31" s="76"/>
      <c r="G31" s="76"/>
      <c r="H31" s="76"/>
      <c r="I31" s="76"/>
      <c r="J31" s="77"/>
      <c r="K31" s="56"/>
      <c r="L31" s="57"/>
      <c r="M31" s="58"/>
      <c r="N31" s="78"/>
      <c r="O31" s="78"/>
      <c r="P31" s="59" t="str" cm="1">
        <f t="array" ref="P31">_xlfn.IFS(D31="", "", K31="", 10%, K31="※", 8%)</f>
        <v/>
      </c>
      <c r="Q31" s="79" t="str">
        <f t="shared" si="0"/>
        <v/>
      </c>
      <c r="R31" s="80"/>
    </row>
    <row r="32" spans="1:18" x14ac:dyDescent="0.4">
      <c r="A32" s="46"/>
      <c r="B32" s="75"/>
      <c r="C32" s="76"/>
      <c r="D32" s="76"/>
      <c r="E32" s="76"/>
      <c r="F32" s="76"/>
      <c r="G32" s="76"/>
      <c r="H32" s="76"/>
      <c r="I32" s="76"/>
      <c r="J32" s="77"/>
      <c r="K32" s="56"/>
      <c r="L32" s="57"/>
      <c r="M32" s="58"/>
      <c r="N32" s="78"/>
      <c r="O32" s="78"/>
      <c r="P32" s="59" t="str" cm="1">
        <f t="array" ref="P32">_xlfn.IFS(D32="", "", K32="", 10%, K32="※", 8%)</f>
        <v/>
      </c>
      <c r="Q32" s="79" t="str">
        <f t="shared" si="0"/>
        <v/>
      </c>
      <c r="R32" s="80"/>
    </row>
    <row r="33" spans="1:18" x14ac:dyDescent="0.4">
      <c r="A33" s="46"/>
      <c r="B33" s="75"/>
      <c r="C33" s="76"/>
      <c r="D33" s="76"/>
      <c r="E33" s="76"/>
      <c r="F33" s="76"/>
      <c r="G33" s="76"/>
      <c r="H33" s="76"/>
      <c r="I33" s="76"/>
      <c r="J33" s="77"/>
      <c r="K33" s="56"/>
      <c r="L33" s="57"/>
      <c r="M33" s="58"/>
      <c r="N33" s="78"/>
      <c r="O33" s="78"/>
      <c r="P33" s="59" t="str" cm="1">
        <f t="array" ref="P33">_xlfn.IFS(D33="", "", K33="", 10%, K33="※", 8%)</f>
        <v/>
      </c>
      <c r="Q33" s="79" t="str">
        <f t="shared" si="0"/>
        <v/>
      </c>
      <c r="R33" s="80"/>
    </row>
    <row r="34" spans="1:18" x14ac:dyDescent="0.4">
      <c r="A34" s="46"/>
      <c r="B34" s="75"/>
      <c r="C34" s="76"/>
      <c r="D34" s="76"/>
      <c r="E34" s="76"/>
      <c r="F34" s="76"/>
      <c r="G34" s="76"/>
      <c r="H34" s="76"/>
      <c r="I34" s="76"/>
      <c r="J34" s="77"/>
      <c r="K34" s="56"/>
      <c r="L34" s="57"/>
      <c r="M34" s="58"/>
      <c r="N34" s="78"/>
      <c r="O34" s="78"/>
      <c r="P34" s="59" t="str" cm="1">
        <f t="array" ref="P34">_xlfn.IFS(D34="", "", K34="", 10%, K34="※", 8%)</f>
        <v/>
      </c>
      <c r="Q34" s="79" t="str">
        <f t="shared" si="0"/>
        <v/>
      </c>
      <c r="R34" s="80"/>
    </row>
    <row r="35" spans="1:18" x14ac:dyDescent="0.4">
      <c r="A35" s="46"/>
      <c r="B35" s="75"/>
      <c r="C35" s="76"/>
      <c r="D35" s="76"/>
      <c r="E35" s="76"/>
      <c r="F35" s="76"/>
      <c r="G35" s="76"/>
      <c r="H35" s="76"/>
      <c r="I35" s="76"/>
      <c r="J35" s="77"/>
      <c r="K35" s="56"/>
      <c r="L35" s="57"/>
      <c r="M35" s="58"/>
      <c r="N35" s="78"/>
      <c r="O35" s="78"/>
      <c r="P35" s="59" t="str" cm="1">
        <f t="array" ref="P35">_xlfn.IFS(D35="", "", K35="", 10%, K35="※", 8%)</f>
        <v/>
      </c>
      <c r="Q35" s="81" t="str">
        <f t="shared" si="0"/>
        <v/>
      </c>
      <c r="R35" s="81"/>
    </row>
    <row r="36" spans="1:18" x14ac:dyDescent="0.4">
      <c r="A36" s="46"/>
      <c r="B36" s="47" t="s">
        <v>143</v>
      </c>
      <c r="C36" s="47"/>
      <c r="D36" s="47"/>
      <c r="E36" s="47"/>
      <c r="F36" s="47"/>
      <c r="G36" s="47"/>
      <c r="H36" s="47"/>
      <c r="I36" s="47"/>
      <c r="J36" s="47"/>
      <c r="K36" s="47"/>
      <c r="L36" s="46"/>
      <c r="M36" s="47"/>
      <c r="N36" s="47"/>
      <c r="O36" s="69" t="s">
        <v>144</v>
      </c>
      <c r="P36" s="70"/>
      <c r="Q36" s="71">
        <f>SUM(F38:G39)</f>
        <v>110000</v>
      </c>
      <c r="R36" s="72"/>
    </row>
    <row r="37" spans="1:18" x14ac:dyDescent="0.4">
      <c r="A37" s="46"/>
      <c r="B37" s="63" t="s">
        <v>145</v>
      </c>
      <c r="C37" s="63"/>
      <c r="D37" s="63" t="s">
        <v>146</v>
      </c>
      <c r="E37" s="63"/>
      <c r="F37" s="73" t="s">
        <v>137</v>
      </c>
      <c r="G37" s="74"/>
      <c r="H37" s="47"/>
      <c r="I37" s="47"/>
      <c r="J37" s="47"/>
      <c r="K37" s="47"/>
      <c r="L37" s="47"/>
      <c r="M37" s="47"/>
      <c r="N37" s="60"/>
      <c r="O37" s="69" t="s">
        <v>147</v>
      </c>
      <c r="P37" s="70"/>
      <c r="Q37" s="67">
        <f>SUM(D38:E39)</f>
        <v>9800</v>
      </c>
      <c r="R37" s="68"/>
    </row>
    <row r="38" spans="1:18" x14ac:dyDescent="0.4">
      <c r="A38" s="46"/>
      <c r="B38" s="65" t="s">
        <v>148</v>
      </c>
      <c r="C38" s="65"/>
      <c r="D38" s="66">
        <f>ROUND(F38*10%,1)</f>
        <v>5000</v>
      </c>
      <c r="E38" s="66"/>
      <c r="F38" s="67">
        <f>SUMIF(P21:P35, 10%, Q21:R35)</f>
        <v>50000</v>
      </c>
      <c r="G38" s="68"/>
      <c r="H38" s="47"/>
      <c r="I38" s="47"/>
      <c r="J38" s="47"/>
      <c r="K38" s="47"/>
      <c r="L38" s="47"/>
      <c r="M38" s="47"/>
      <c r="N38" s="60"/>
      <c r="O38" s="69" t="s">
        <v>149</v>
      </c>
      <c r="P38" s="70"/>
      <c r="Q38" s="71">
        <f>SUM(Q36:R37)</f>
        <v>119800</v>
      </c>
      <c r="R38" s="72"/>
    </row>
    <row r="39" spans="1:18" x14ac:dyDescent="0.4">
      <c r="A39" s="46"/>
      <c r="B39" s="65" t="s">
        <v>150</v>
      </c>
      <c r="C39" s="65"/>
      <c r="D39" s="66">
        <f>ROUND(F39*8%,1)</f>
        <v>4800</v>
      </c>
      <c r="E39" s="66"/>
      <c r="F39" s="67">
        <f>SUMIF(P21:P35, 8%, Q21:R35)</f>
        <v>60000</v>
      </c>
      <c r="G39" s="68"/>
      <c r="H39" s="47"/>
      <c r="I39" s="47"/>
      <c r="J39" s="47"/>
      <c r="K39" s="47"/>
      <c r="L39" s="47"/>
      <c r="M39" s="47"/>
      <c r="N39" s="60"/>
      <c r="O39" s="60"/>
      <c r="P39" s="61"/>
      <c r="Q39" s="61"/>
      <c r="R39" s="61"/>
    </row>
    <row r="40" spans="1:18" x14ac:dyDescent="0.4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60"/>
      <c r="O40" s="60"/>
      <c r="P40" s="60"/>
      <c r="Q40" s="60"/>
      <c r="R40" s="60"/>
    </row>
    <row r="41" spans="1:18" x14ac:dyDescent="0.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x14ac:dyDescent="0.4">
      <c r="A42" s="46"/>
      <c r="B42" s="63" t="s">
        <v>151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18" x14ac:dyDescent="0.4">
      <c r="A43" s="46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x14ac:dyDescent="0.4">
      <c r="A44" s="46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x14ac:dyDescent="0.4">
      <c r="A45" s="46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</row>
  </sheetData>
  <mergeCells count="84">
    <mergeCell ref="B6:J6"/>
    <mergeCell ref="B2:R2"/>
    <mergeCell ref="N4:O4"/>
    <mergeCell ref="P4:R4"/>
    <mergeCell ref="N5:O5"/>
    <mergeCell ref="P5:R5"/>
    <mergeCell ref="C16:H16"/>
    <mergeCell ref="B7:J7"/>
    <mergeCell ref="B8:J8"/>
    <mergeCell ref="M8:R8"/>
    <mergeCell ref="B9:J9"/>
    <mergeCell ref="M9:R9"/>
    <mergeCell ref="B10:J10"/>
    <mergeCell ref="N10:R10"/>
    <mergeCell ref="B11:J11"/>
    <mergeCell ref="N11:R11"/>
    <mergeCell ref="B12:J13"/>
    <mergeCell ref="N12:R12"/>
    <mergeCell ref="C15:H15"/>
    <mergeCell ref="C17:H17"/>
    <mergeCell ref="N20:O20"/>
    <mergeCell ref="Q20:R20"/>
    <mergeCell ref="B21:J21"/>
    <mergeCell ref="N21:O21"/>
    <mergeCell ref="Q21:R21"/>
    <mergeCell ref="B22:J22"/>
    <mergeCell ref="N22:O22"/>
    <mergeCell ref="Q22:R22"/>
    <mergeCell ref="B23:J23"/>
    <mergeCell ref="N23:O23"/>
    <mergeCell ref="Q23:R23"/>
    <mergeCell ref="B24:J24"/>
    <mergeCell ref="N24:O24"/>
    <mergeCell ref="Q24:R24"/>
    <mergeCell ref="B25:J25"/>
    <mergeCell ref="N25:O25"/>
    <mergeCell ref="Q25:R25"/>
    <mergeCell ref="B26:J26"/>
    <mergeCell ref="N26:O26"/>
    <mergeCell ref="Q26:R26"/>
    <mergeCell ref="B27:J27"/>
    <mergeCell ref="N27:O27"/>
    <mergeCell ref="Q27:R27"/>
    <mergeCell ref="B28:J28"/>
    <mergeCell ref="N28:O28"/>
    <mergeCell ref="Q28:R28"/>
    <mergeCell ref="B29:J29"/>
    <mergeCell ref="N29:O29"/>
    <mergeCell ref="Q29:R29"/>
    <mergeCell ref="B30:J30"/>
    <mergeCell ref="N30:O30"/>
    <mergeCell ref="Q30:R30"/>
    <mergeCell ref="B31:J31"/>
    <mergeCell ref="N31:O31"/>
    <mergeCell ref="Q31:R31"/>
    <mergeCell ref="B32:J32"/>
    <mergeCell ref="N32:O32"/>
    <mergeCell ref="Q32:R32"/>
    <mergeCell ref="B33:J33"/>
    <mergeCell ref="N33:O33"/>
    <mergeCell ref="Q33:R33"/>
    <mergeCell ref="B34:J34"/>
    <mergeCell ref="N34:O34"/>
    <mergeCell ref="Q34:R34"/>
    <mergeCell ref="B35:J35"/>
    <mergeCell ref="N35:O35"/>
    <mergeCell ref="Q35:R35"/>
    <mergeCell ref="O36:P36"/>
    <mergeCell ref="Q36:R36"/>
    <mergeCell ref="B37:C37"/>
    <mergeCell ref="D37:E37"/>
    <mergeCell ref="F37:G37"/>
    <mergeCell ref="O37:P37"/>
    <mergeCell ref="Q37:R37"/>
    <mergeCell ref="B42:R42"/>
    <mergeCell ref="B43:R45"/>
    <mergeCell ref="B38:C38"/>
    <mergeCell ref="D38:E38"/>
    <mergeCell ref="F38:G38"/>
    <mergeCell ref="O38:P38"/>
    <mergeCell ref="Q38:R38"/>
    <mergeCell ref="B39:C39"/>
    <mergeCell ref="D39:E39"/>
    <mergeCell ref="F39:G39"/>
  </mergeCells>
  <phoneticPr fontId="1"/>
  <dataValidations count="3">
    <dataValidation type="list" allowBlank="1" showInputMessage="1" showErrorMessage="1" sqref="K21:K35" xr:uid="{0AF40ADA-04C6-403B-9B5B-AC9D72B726F4}">
      <formula1>"※"</formula1>
    </dataValidation>
    <dataValidation type="date" operator="greaterThanOrEqual" allowBlank="1" showInputMessage="1" showErrorMessage="1" errorTitle="日付の入力エラー" error="正しい日付を入力してください。" promptTitle="発行日" prompt="見積書の発行日を入力してください。" sqref="P4:R4" xr:uid="{2D9F073B-CCA8-48EF-9140-4FCB1408FBB8}">
      <formula1>1</formula1>
    </dataValidation>
    <dataValidation type="date" operator="greaterThanOrEqual" allowBlank="1" showInputMessage="1" showErrorMessage="1" errorTitle="日付の入力エラー" error="正しい日付を入力してください。" sqref="C15:H15" xr:uid="{FBBF94DF-86E5-4E72-AD4E-08709ADC62E8}">
      <formula1>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1"/>
  <sheetViews>
    <sheetView workbookViewId="0">
      <selection sqref="A1:F1"/>
    </sheetView>
  </sheetViews>
  <sheetFormatPr defaultRowHeight="18.75" x14ac:dyDescent="0.4"/>
  <cols>
    <col min="4" max="4" width="17.25" customWidth="1"/>
    <col min="8" max="8" width="11" bestFit="1" customWidth="1"/>
    <col min="9" max="9" width="15.5" customWidth="1"/>
    <col min="10" max="10" width="13" customWidth="1"/>
    <col min="14" max="14" width="19.25" bestFit="1" customWidth="1"/>
  </cols>
  <sheetData>
    <row r="1" spans="1:12" ht="25.5" thickBot="1" x14ac:dyDescent="0.45">
      <c r="A1" s="62" t="s">
        <v>65</v>
      </c>
      <c r="B1" s="62"/>
      <c r="C1" s="62"/>
      <c r="D1" s="62"/>
      <c r="E1" s="62"/>
      <c r="F1" s="62"/>
    </row>
    <row r="2" spans="1:12" ht="19.5" thickTop="1" x14ac:dyDescent="0.4"/>
    <row r="3" spans="1:12" x14ac:dyDescent="0.4">
      <c r="A3" t="s">
        <v>66</v>
      </c>
    </row>
    <row r="4" spans="1:12" x14ac:dyDescent="0.4">
      <c r="A4" s="25"/>
    </row>
    <row r="5" spans="1:12" ht="21" thickBot="1" x14ac:dyDescent="0.45">
      <c r="A5" s="29" t="s">
        <v>87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9.5" thickTop="1" x14ac:dyDescent="0.4"/>
    <row r="7" spans="1:12" ht="37.5" x14ac:dyDescent="0.4">
      <c r="A7" s="9" t="s">
        <v>67</v>
      </c>
      <c r="B7" s="9" t="s">
        <v>68</v>
      </c>
      <c r="C7" s="9" t="s">
        <v>69</v>
      </c>
      <c r="D7" s="24" t="s">
        <v>70</v>
      </c>
    </row>
    <row r="8" spans="1:12" x14ac:dyDescent="0.4">
      <c r="A8" s="9" t="s">
        <v>71</v>
      </c>
      <c r="B8" s="9">
        <v>35000</v>
      </c>
      <c r="C8" s="9">
        <v>5</v>
      </c>
      <c r="D8" s="9">
        <f>B8/C8</f>
        <v>7000</v>
      </c>
    </row>
    <row r="9" spans="1:12" x14ac:dyDescent="0.4">
      <c r="A9" s="9" t="s">
        <v>72</v>
      </c>
      <c r="B9" s="9">
        <v>25000</v>
      </c>
      <c r="C9" s="9"/>
      <c r="D9" s="28" t="e">
        <f t="shared" ref="D9:D10" si="0">B9/C9</f>
        <v>#DIV/0!</v>
      </c>
    </row>
    <row r="10" spans="1:12" x14ac:dyDescent="0.4">
      <c r="A10" s="9" t="s">
        <v>73</v>
      </c>
      <c r="B10" s="9">
        <v>40000</v>
      </c>
      <c r="C10" s="9">
        <v>0</v>
      </c>
      <c r="D10" s="28" t="e">
        <f t="shared" si="0"/>
        <v>#DIV/0!</v>
      </c>
    </row>
    <row r="11" spans="1:12" s="20" customFormat="1" ht="19.5" thickBot="1" x14ac:dyDescent="0.45"/>
    <row r="12" spans="1:12" s="21" customFormat="1" ht="19.5" thickTop="1" x14ac:dyDescent="0.4"/>
    <row r="13" spans="1:12" s="21" customFormat="1" ht="25.5" x14ac:dyDescent="0.4">
      <c r="A13" s="23" t="s">
        <v>84</v>
      </c>
      <c r="B13"/>
      <c r="C13"/>
      <c r="D13"/>
      <c r="E13"/>
      <c r="F13" s="23" t="s">
        <v>85</v>
      </c>
      <c r="G13"/>
      <c r="H13"/>
      <c r="I13"/>
    </row>
    <row r="14" spans="1:12" s="21" customFormat="1" x14ac:dyDescent="0.4">
      <c r="A14"/>
      <c r="B14"/>
      <c r="C14"/>
      <c r="D14"/>
      <c r="E14"/>
      <c r="F14"/>
      <c r="G14"/>
      <c r="H14"/>
      <c r="I14"/>
    </row>
    <row r="15" spans="1:12" s="21" customFormat="1" ht="37.5" x14ac:dyDescent="0.4">
      <c r="A15" s="9" t="s">
        <v>67</v>
      </c>
      <c r="B15" s="9" t="s">
        <v>68</v>
      </c>
      <c r="C15" s="9" t="s">
        <v>69</v>
      </c>
      <c r="D15" s="24" t="s">
        <v>70</v>
      </c>
      <c r="E15"/>
      <c r="F15" s="19" t="s">
        <v>67</v>
      </c>
      <c r="G15" s="19" t="s">
        <v>68</v>
      </c>
      <c r="H15" s="19" t="s">
        <v>69</v>
      </c>
      <c r="I15" s="24" t="s">
        <v>70</v>
      </c>
      <c r="J15"/>
      <c r="K15"/>
      <c r="L15"/>
    </row>
    <row r="16" spans="1:12" s="21" customFormat="1" x14ac:dyDescent="0.4">
      <c r="A16" s="9" t="s">
        <v>71</v>
      </c>
      <c r="B16" s="9">
        <v>35000</v>
      </c>
      <c r="C16" s="9">
        <v>5</v>
      </c>
      <c r="D16" s="9">
        <f>IFERROR(B16/C16,"")</f>
        <v>7000</v>
      </c>
      <c r="E16"/>
      <c r="F16" s="19" t="s">
        <v>71</v>
      </c>
      <c r="G16" s="19">
        <v>35000</v>
      </c>
      <c r="H16" s="19">
        <v>5</v>
      </c>
      <c r="I16" s="19"/>
      <c r="J16"/>
      <c r="K16"/>
      <c r="L16"/>
    </row>
    <row r="17" spans="1:12" s="21" customFormat="1" x14ac:dyDescent="0.4">
      <c r="A17" s="9" t="s">
        <v>72</v>
      </c>
      <c r="B17" s="9">
        <v>25000</v>
      </c>
      <c r="C17" s="9"/>
      <c r="D17" s="9" t="str">
        <f t="shared" ref="D17:D18" si="1">IFERROR(B17/C17,"")</f>
        <v/>
      </c>
      <c r="E17"/>
      <c r="F17" s="19" t="s">
        <v>72</v>
      </c>
      <c r="G17" s="19">
        <v>25000</v>
      </c>
      <c r="H17" s="19"/>
      <c r="I17" s="19"/>
      <c r="J17"/>
      <c r="K17"/>
      <c r="L17"/>
    </row>
    <row r="18" spans="1:12" s="21" customFormat="1" x14ac:dyDescent="0.4">
      <c r="A18" s="9" t="s">
        <v>73</v>
      </c>
      <c r="B18" s="9">
        <v>40000</v>
      </c>
      <c r="C18" s="9">
        <v>0</v>
      </c>
      <c r="D18" s="9" t="str">
        <f t="shared" si="1"/>
        <v/>
      </c>
      <c r="E18"/>
      <c r="F18" s="19" t="s">
        <v>73</v>
      </c>
      <c r="G18" s="19">
        <v>40000</v>
      </c>
      <c r="H18" s="19">
        <v>0</v>
      </c>
      <c r="I18" s="19"/>
      <c r="J18"/>
      <c r="K18"/>
      <c r="L18"/>
    </row>
    <row r="19" spans="1:12" s="21" customFormat="1" ht="33" x14ac:dyDescent="0.4">
      <c r="D19" s="26" t="str">
        <f ca="1">_xlfn.FORMULATEXT(D16)</f>
        <v>=IFERROR(B16/C16,"")</v>
      </c>
    </row>
    <row r="20" spans="1:12" s="27" customFormat="1" ht="19.5" thickBot="1" x14ac:dyDescent="0.45"/>
    <row r="21" spans="1:12" s="21" customFormat="1" x14ac:dyDescent="0.4"/>
    <row r="22" spans="1:12" ht="21" thickBot="1" x14ac:dyDescent="0.45">
      <c r="A22" s="29" t="s">
        <v>88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2" ht="19.5" thickTop="1" x14ac:dyDescent="0.4">
      <c r="A23" s="25"/>
    </row>
    <row r="24" spans="1:12" x14ac:dyDescent="0.4">
      <c r="A24" s="9" t="s">
        <v>74</v>
      </c>
      <c r="B24" s="9" t="s">
        <v>75</v>
      </c>
      <c r="C24" s="9" t="s">
        <v>76</v>
      </c>
      <c r="D24" s="9" t="s">
        <v>77</v>
      </c>
      <c r="E24" s="9" t="s">
        <v>78</v>
      </c>
      <c r="G24" s="9" t="s">
        <v>74</v>
      </c>
      <c r="H24" s="9" t="s">
        <v>75</v>
      </c>
      <c r="I24" s="9" t="s">
        <v>77</v>
      </c>
    </row>
    <row r="25" spans="1:12" x14ac:dyDescent="0.4">
      <c r="A25" s="9"/>
      <c r="B25" s="28" t="e">
        <f>VLOOKUP(A25,$G$25:$I$29,2,0)</f>
        <v>#N/A</v>
      </c>
      <c r="C25" s="9"/>
      <c r="D25" s="28" t="e">
        <f>VLOOKUP(A25,$G$25:$I$29,3,0)</f>
        <v>#N/A</v>
      </c>
      <c r="E25" s="28" t="e">
        <f>C25*D25</f>
        <v>#N/A</v>
      </c>
      <c r="G25" s="9">
        <v>10</v>
      </c>
      <c r="H25" s="9" t="s">
        <v>79</v>
      </c>
      <c r="I25" s="9">
        <v>1200</v>
      </c>
    </row>
    <row r="26" spans="1:12" x14ac:dyDescent="0.4">
      <c r="G26" s="9">
        <v>20</v>
      </c>
      <c r="H26" s="9" t="s">
        <v>80</v>
      </c>
      <c r="I26" s="9">
        <v>25000</v>
      </c>
    </row>
    <row r="27" spans="1:12" x14ac:dyDescent="0.4">
      <c r="G27" s="9">
        <v>30</v>
      </c>
      <c r="H27" s="9" t="s">
        <v>81</v>
      </c>
      <c r="I27" s="9">
        <v>4800</v>
      </c>
    </row>
    <row r="28" spans="1:12" x14ac:dyDescent="0.4">
      <c r="G28" s="9">
        <v>40</v>
      </c>
      <c r="H28" s="9" t="s">
        <v>82</v>
      </c>
      <c r="I28" s="9">
        <v>6200</v>
      </c>
    </row>
    <row r="29" spans="1:12" x14ac:dyDescent="0.4">
      <c r="G29" s="9">
        <v>50</v>
      </c>
      <c r="H29" s="9" t="s">
        <v>83</v>
      </c>
      <c r="I29" s="9">
        <v>7800</v>
      </c>
    </row>
    <row r="30" spans="1:12" s="20" customFormat="1" ht="19.5" thickBot="1" x14ac:dyDescent="0.45"/>
    <row r="31" spans="1:12" s="21" customFormat="1" ht="19.5" thickTop="1" x14ac:dyDescent="0.4"/>
    <row r="32" spans="1:12" s="21" customFormat="1" x14ac:dyDescent="0.4"/>
    <row r="33" spans="1:19" s="21" customFormat="1" x14ac:dyDescent="0.4"/>
    <row r="34" spans="1:19" x14ac:dyDescent="0.4">
      <c r="A34" s="19" t="s">
        <v>74</v>
      </c>
      <c r="B34" s="19" t="s">
        <v>75</v>
      </c>
      <c r="C34" s="19" t="s">
        <v>76</v>
      </c>
      <c r="D34" s="19" t="s">
        <v>77</v>
      </c>
      <c r="E34" s="19" t="s">
        <v>78</v>
      </c>
      <c r="G34" s="19" t="s">
        <v>74</v>
      </c>
      <c r="H34" s="19" t="s">
        <v>75</v>
      </c>
      <c r="I34" s="19" t="s">
        <v>77</v>
      </c>
      <c r="K34" s="19" t="s">
        <v>74</v>
      </c>
      <c r="L34" s="19" t="s">
        <v>75</v>
      </c>
      <c r="M34" s="19" t="s">
        <v>76</v>
      </c>
      <c r="N34" s="19" t="s">
        <v>77</v>
      </c>
      <c r="O34" s="19" t="s">
        <v>78</v>
      </c>
      <c r="Q34" s="19" t="s">
        <v>74</v>
      </c>
      <c r="R34" s="19" t="s">
        <v>75</v>
      </c>
      <c r="S34" s="19" t="s">
        <v>77</v>
      </c>
    </row>
    <row r="35" spans="1:19" x14ac:dyDescent="0.4">
      <c r="A35" s="19"/>
      <c r="B35" s="19" t="str">
        <f>IFERROR(VLOOKUP(A35,$G$35:$I$39,2,0),"")</f>
        <v/>
      </c>
      <c r="C35" s="19"/>
      <c r="D35" s="19" t="str">
        <f>IFERROR(VLOOKUP(A35,$G$25:$I$29,3,0),"")</f>
        <v/>
      </c>
      <c r="E35" s="19" t="str">
        <f>IFERROR(C35*D35,"")</f>
        <v/>
      </c>
      <c r="G35" s="9">
        <v>10</v>
      </c>
      <c r="H35" s="9" t="s">
        <v>79</v>
      </c>
      <c r="I35" s="9">
        <v>1200</v>
      </c>
      <c r="K35" s="19"/>
      <c r="L35" s="19"/>
      <c r="M35" s="19"/>
      <c r="N35" s="19"/>
      <c r="O35" s="19"/>
      <c r="Q35" s="9">
        <v>10</v>
      </c>
      <c r="R35" s="9" t="s">
        <v>79</v>
      </c>
      <c r="S35" s="9">
        <v>1200</v>
      </c>
    </row>
    <row r="36" spans="1:19" x14ac:dyDescent="0.4">
      <c r="G36" s="9">
        <v>20</v>
      </c>
      <c r="H36" s="9" t="s">
        <v>80</v>
      </c>
      <c r="I36" s="9">
        <v>25000</v>
      </c>
      <c r="Q36" s="9">
        <v>20</v>
      </c>
      <c r="R36" s="9" t="s">
        <v>80</v>
      </c>
      <c r="S36" s="9">
        <v>25000</v>
      </c>
    </row>
    <row r="37" spans="1:19" x14ac:dyDescent="0.4">
      <c r="G37" s="9">
        <v>30</v>
      </c>
      <c r="H37" s="9" t="s">
        <v>81</v>
      </c>
      <c r="I37" s="9">
        <v>4800</v>
      </c>
      <c r="Q37" s="9">
        <v>30</v>
      </c>
      <c r="R37" s="9" t="s">
        <v>81</v>
      </c>
      <c r="S37" s="9">
        <v>4800</v>
      </c>
    </row>
    <row r="38" spans="1:19" x14ac:dyDescent="0.4">
      <c r="G38" s="9">
        <v>40</v>
      </c>
      <c r="H38" s="9" t="s">
        <v>82</v>
      </c>
      <c r="I38" s="9">
        <v>6200</v>
      </c>
      <c r="Q38" s="9">
        <v>40</v>
      </c>
      <c r="R38" s="9" t="s">
        <v>82</v>
      </c>
      <c r="S38" s="9">
        <v>6200</v>
      </c>
    </row>
    <row r="39" spans="1:19" x14ac:dyDescent="0.4">
      <c r="G39" s="9">
        <v>50</v>
      </c>
      <c r="H39" s="9" t="s">
        <v>83</v>
      </c>
      <c r="I39" s="9">
        <v>7800</v>
      </c>
      <c r="Q39" s="9">
        <v>50</v>
      </c>
      <c r="R39" s="9" t="s">
        <v>83</v>
      </c>
      <c r="S39" s="9">
        <v>7800</v>
      </c>
    </row>
    <row r="40" spans="1:19" ht="19.5" x14ac:dyDescent="0.4">
      <c r="B40" s="22" t="str">
        <f ca="1">_xlfn.FORMULATEXT(B35)</f>
        <v>=IFERROR(VLOOKUP(A35,$G$35:$I$39,2,0),"")</v>
      </c>
      <c r="C40" s="22"/>
      <c r="D40" s="22"/>
    </row>
    <row r="41" spans="1:19" ht="19.5" x14ac:dyDescent="0.4">
      <c r="B41" s="22"/>
      <c r="C41" s="22"/>
      <c r="D41" s="22" t="str">
        <f ca="1">_xlfn.FORMULATEXT(D35)</f>
        <v>=IFERROR(VLOOKUP(A35,$G$25:$I$29,3,0),"")</v>
      </c>
    </row>
  </sheetData>
  <mergeCells count="1">
    <mergeCell ref="A1:F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80AF-0461-4306-9E3D-F04C260D4670}">
  <dimension ref="A1:G13"/>
  <sheetViews>
    <sheetView workbookViewId="0"/>
  </sheetViews>
  <sheetFormatPr defaultRowHeight="18.75" x14ac:dyDescent="0.4"/>
  <cols>
    <col min="1" max="7" width="17.125" bestFit="1" customWidth="1"/>
  </cols>
  <sheetData>
    <row r="1" spans="1:7" x14ac:dyDescent="0.4">
      <c r="A1" s="11">
        <v>45865</v>
      </c>
    </row>
    <row r="2" spans="1:7" x14ac:dyDescent="0.4">
      <c r="A2" s="117" cm="1">
        <f t="array" ref="A2:G6">_xlfn.SEQUENCE(5,7,A1,1)</f>
        <v>45865</v>
      </c>
      <c r="B2" s="117">
        <v>45866</v>
      </c>
      <c r="C2" s="117">
        <v>45867</v>
      </c>
      <c r="D2" s="117">
        <v>45868</v>
      </c>
      <c r="E2" s="117">
        <v>45869</v>
      </c>
      <c r="F2" s="117">
        <v>45870</v>
      </c>
      <c r="G2" s="117">
        <v>45871</v>
      </c>
    </row>
    <row r="3" spans="1:7" x14ac:dyDescent="0.4">
      <c r="A3" s="117">
        <v>45872</v>
      </c>
      <c r="B3" s="117">
        <v>45873</v>
      </c>
      <c r="C3" s="117">
        <v>45874</v>
      </c>
      <c r="D3" s="117">
        <v>45875</v>
      </c>
      <c r="E3" s="117">
        <v>45876</v>
      </c>
      <c r="F3" s="117">
        <v>45877</v>
      </c>
      <c r="G3" s="117">
        <v>45878</v>
      </c>
    </row>
    <row r="4" spans="1:7" x14ac:dyDescent="0.4">
      <c r="A4" s="117">
        <v>45879</v>
      </c>
      <c r="B4" s="117">
        <v>45880</v>
      </c>
      <c r="C4" s="117">
        <v>45881</v>
      </c>
      <c r="D4" s="117">
        <v>45882</v>
      </c>
      <c r="E4" s="117">
        <v>45883</v>
      </c>
      <c r="F4" s="117">
        <v>45884</v>
      </c>
      <c r="G4" s="117">
        <v>45885</v>
      </c>
    </row>
    <row r="5" spans="1:7" x14ac:dyDescent="0.4">
      <c r="A5" s="117">
        <v>45886</v>
      </c>
      <c r="B5" s="117">
        <v>45887</v>
      </c>
      <c r="C5" s="117">
        <v>45888</v>
      </c>
      <c r="D5" s="117">
        <v>45889</v>
      </c>
      <c r="E5" s="117">
        <v>45890</v>
      </c>
      <c r="F5" s="117">
        <v>45891</v>
      </c>
      <c r="G5" s="117">
        <v>45892</v>
      </c>
    </row>
    <row r="6" spans="1:7" x14ac:dyDescent="0.4">
      <c r="A6" s="117">
        <v>45893</v>
      </c>
      <c r="B6" s="117">
        <v>45894</v>
      </c>
      <c r="C6" s="117">
        <v>45895</v>
      </c>
      <c r="D6" s="117">
        <v>45896</v>
      </c>
      <c r="E6" s="117">
        <v>45897</v>
      </c>
      <c r="F6" s="117">
        <v>45898</v>
      </c>
      <c r="G6" s="117">
        <v>45899</v>
      </c>
    </row>
    <row r="12" spans="1:7" x14ac:dyDescent="0.4">
      <c r="E12" s="11"/>
    </row>
    <row r="13" spans="1:7" x14ac:dyDescent="0.4">
      <c r="E13" s="11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FC72-6589-450F-850F-B1DD78A41F5F}">
  <sheetPr>
    <pageSetUpPr fitToPage="1"/>
  </sheetPr>
  <dimension ref="A1:Q35"/>
  <sheetViews>
    <sheetView workbookViewId="0"/>
  </sheetViews>
  <sheetFormatPr defaultRowHeight="18.75" x14ac:dyDescent="0.4"/>
  <cols>
    <col min="1" max="1" width="7.75" style="1" bestFit="1" customWidth="1"/>
    <col min="2" max="2" width="6.625" style="1" customWidth="1"/>
    <col min="3" max="3" width="5.625" bestFit="1" customWidth="1"/>
    <col min="4" max="4" width="15.125" bestFit="1" customWidth="1"/>
    <col min="8" max="8" width="13" bestFit="1" customWidth="1"/>
  </cols>
  <sheetData>
    <row r="1" spans="1:2" x14ac:dyDescent="0.4">
      <c r="A1"/>
      <c r="B1"/>
    </row>
    <row r="2" spans="1:2" x14ac:dyDescent="0.4">
      <c r="A2"/>
      <c r="B2"/>
    </row>
    <row r="3" spans="1:2" x14ac:dyDescent="0.4">
      <c r="A3"/>
      <c r="B3"/>
    </row>
    <row r="4" spans="1:2" x14ac:dyDescent="0.4">
      <c r="A4"/>
      <c r="B4"/>
    </row>
    <row r="5" spans="1:2" x14ac:dyDescent="0.4">
      <c r="A5"/>
      <c r="B5"/>
    </row>
    <row r="6" spans="1:2" x14ac:dyDescent="0.4">
      <c r="A6"/>
      <c r="B6"/>
    </row>
    <row r="7" spans="1:2" x14ac:dyDescent="0.4">
      <c r="A7"/>
      <c r="B7"/>
    </row>
    <row r="8" spans="1:2" x14ac:dyDescent="0.4">
      <c r="A8"/>
      <c r="B8"/>
    </row>
    <row r="9" spans="1:2" x14ac:dyDescent="0.4">
      <c r="A9"/>
      <c r="B9"/>
    </row>
    <row r="10" spans="1:2" x14ac:dyDescent="0.4">
      <c r="A10"/>
      <c r="B10"/>
    </row>
    <row r="11" spans="1:2" x14ac:dyDescent="0.4">
      <c r="A11"/>
      <c r="B11"/>
    </row>
    <row r="12" spans="1:2" x14ac:dyDescent="0.4">
      <c r="A12"/>
      <c r="B12"/>
    </row>
    <row r="13" spans="1:2" x14ac:dyDescent="0.4">
      <c r="A13"/>
      <c r="B13"/>
    </row>
    <row r="14" spans="1:2" x14ac:dyDescent="0.4">
      <c r="A14"/>
      <c r="B14"/>
    </row>
    <row r="15" spans="1:2" x14ac:dyDescent="0.4">
      <c r="A15"/>
      <c r="B15"/>
    </row>
    <row r="16" spans="1:2" x14ac:dyDescent="0.4">
      <c r="A16"/>
      <c r="B16"/>
    </row>
    <row r="17" spans="1:17" x14ac:dyDescent="0.4">
      <c r="A17"/>
      <c r="B17"/>
    </row>
    <row r="18" spans="1:17" x14ac:dyDescent="0.4">
      <c r="A18"/>
      <c r="B18"/>
    </row>
    <row r="19" spans="1:17" x14ac:dyDescent="0.4">
      <c r="A19"/>
      <c r="B19"/>
    </row>
    <row r="20" spans="1:17" x14ac:dyDescent="0.4">
      <c r="A20"/>
      <c r="B20"/>
    </row>
    <row r="21" spans="1:17" x14ac:dyDescent="0.4">
      <c r="A21"/>
      <c r="B21"/>
      <c r="Q21" t="s">
        <v>101</v>
      </c>
    </row>
    <row r="22" spans="1:17" x14ac:dyDescent="0.4">
      <c r="A22"/>
      <c r="B22"/>
    </row>
    <row r="23" spans="1:17" x14ac:dyDescent="0.4">
      <c r="A23"/>
      <c r="B23"/>
    </row>
    <row r="24" spans="1:17" x14ac:dyDescent="0.4">
      <c r="A24"/>
      <c r="B24"/>
    </row>
    <row r="25" spans="1:17" x14ac:dyDescent="0.4">
      <c r="A25"/>
      <c r="B25"/>
    </row>
    <row r="26" spans="1:17" x14ac:dyDescent="0.4">
      <c r="A26"/>
      <c r="B26"/>
    </row>
    <row r="27" spans="1:17" x14ac:dyDescent="0.4">
      <c r="A27"/>
      <c r="B27"/>
    </row>
    <row r="28" spans="1:17" x14ac:dyDescent="0.4">
      <c r="A28"/>
      <c r="B28"/>
    </row>
    <row r="29" spans="1:17" x14ac:dyDescent="0.4">
      <c r="A29"/>
      <c r="B29"/>
    </row>
    <row r="30" spans="1:17" x14ac:dyDescent="0.4">
      <c r="A30"/>
      <c r="B30"/>
    </row>
    <row r="31" spans="1:17" x14ac:dyDescent="0.4">
      <c r="A31"/>
      <c r="B31"/>
    </row>
    <row r="32" spans="1:17" x14ac:dyDescent="0.4">
      <c r="A32"/>
      <c r="B32"/>
    </row>
    <row r="33" spans="1:2" x14ac:dyDescent="0.4">
      <c r="A33"/>
      <c r="B33"/>
    </row>
    <row r="34" spans="1:2" x14ac:dyDescent="0.4">
      <c r="A34"/>
      <c r="B34"/>
    </row>
    <row r="35" spans="1:2" x14ac:dyDescent="0.4">
      <c r="A35"/>
      <c r="B35"/>
    </row>
  </sheetData>
  <phoneticPr fontId="1"/>
  <pageMargins left="0.7" right="0.7" top="0.75" bottom="0.75" header="0.3" footer="0.3"/>
  <pageSetup paperSize="9"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A7A6-9D23-4B7A-91E3-2C03054CA041}">
  <sheetPr>
    <pageSetUpPr fitToPage="1"/>
  </sheetPr>
  <dimension ref="A1:Q40"/>
  <sheetViews>
    <sheetView workbookViewId="0"/>
  </sheetViews>
  <sheetFormatPr defaultRowHeight="18.75" x14ac:dyDescent="0.4"/>
  <cols>
    <col min="1" max="1" width="7.75" style="1" bestFit="1" customWidth="1"/>
    <col min="2" max="2" width="6.625" style="1" customWidth="1"/>
    <col min="3" max="3" width="9.125" bestFit="1" customWidth="1"/>
    <col min="4" max="4" width="15.125" bestFit="1" customWidth="1"/>
    <col min="8" max="8" width="13" bestFit="1" customWidth="1"/>
  </cols>
  <sheetData>
    <row r="1" spans="1:8" ht="25.5" x14ac:dyDescent="0.4">
      <c r="A1" s="32">
        <v>2025</v>
      </c>
      <c r="B1" s="33" t="s">
        <v>96</v>
      </c>
      <c r="C1" s="34">
        <v>1</v>
      </c>
      <c r="D1" s="34" t="s">
        <v>97</v>
      </c>
      <c r="H1" s="43"/>
    </row>
    <row r="3" spans="1:8" x14ac:dyDescent="0.4">
      <c r="A3" s="35" t="s">
        <v>98</v>
      </c>
      <c r="B3" s="35" t="s">
        <v>99</v>
      </c>
      <c r="C3" s="116" t="s">
        <v>100</v>
      </c>
      <c r="D3" s="116"/>
      <c r="E3" s="116"/>
      <c r="F3" s="116"/>
    </row>
    <row r="4" spans="1:8" x14ac:dyDescent="0.4">
      <c r="A4" s="36">
        <f>DATE($A$1,$C$1,1)</f>
        <v>45658</v>
      </c>
      <c r="B4" s="42">
        <f>A4</f>
        <v>45658</v>
      </c>
      <c r="C4" s="115"/>
      <c r="D4" s="115"/>
      <c r="E4" s="115"/>
      <c r="F4" s="115"/>
    </row>
    <row r="5" spans="1:8" x14ac:dyDescent="0.4">
      <c r="A5" s="36">
        <f>A4+1</f>
        <v>45659</v>
      </c>
      <c r="B5" s="42" t="str">
        <f>TEXT(A5,"aaa")</f>
        <v>木</v>
      </c>
      <c r="C5" s="115"/>
      <c r="D5" s="115"/>
      <c r="E5" s="115"/>
      <c r="F5" s="115"/>
    </row>
    <row r="6" spans="1:8" x14ac:dyDescent="0.4">
      <c r="A6" s="36">
        <f t="shared" ref="A6:A31" si="0">A5+1</f>
        <v>45660</v>
      </c>
      <c r="B6" s="42" t="str">
        <f t="shared" ref="B6:B32" si="1">TEXT(A6,"aaa")</f>
        <v>金</v>
      </c>
      <c r="C6" s="115"/>
      <c r="D6" s="115"/>
      <c r="E6" s="115"/>
      <c r="F6" s="115"/>
    </row>
    <row r="7" spans="1:8" x14ac:dyDescent="0.4">
      <c r="A7" s="36">
        <f t="shared" si="0"/>
        <v>45661</v>
      </c>
      <c r="B7" s="42" t="str">
        <f t="shared" si="1"/>
        <v>土</v>
      </c>
      <c r="C7" s="115"/>
      <c r="D7" s="115"/>
      <c r="E7" s="115"/>
      <c r="F7" s="115"/>
    </row>
    <row r="8" spans="1:8" x14ac:dyDescent="0.4">
      <c r="A8" s="36">
        <f t="shared" si="0"/>
        <v>45662</v>
      </c>
      <c r="B8" s="42" t="str">
        <f t="shared" si="1"/>
        <v>日</v>
      </c>
      <c r="C8" s="115"/>
      <c r="D8" s="115"/>
      <c r="E8" s="115"/>
      <c r="F8" s="115"/>
    </row>
    <row r="9" spans="1:8" x14ac:dyDescent="0.4">
      <c r="A9" s="36">
        <f t="shared" si="0"/>
        <v>45663</v>
      </c>
      <c r="B9" s="42" t="str">
        <f t="shared" si="1"/>
        <v>月</v>
      </c>
      <c r="C9" s="115"/>
      <c r="D9" s="115"/>
      <c r="E9" s="115"/>
      <c r="F9" s="115"/>
    </row>
    <row r="10" spans="1:8" x14ac:dyDescent="0.4">
      <c r="A10" s="36">
        <f t="shared" si="0"/>
        <v>45664</v>
      </c>
      <c r="B10" s="42" t="str">
        <f t="shared" si="1"/>
        <v>火</v>
      </c>
      <c r="C10" s="115"/>
      <c r="D10" s="115"/>
      <c r="E10" s="115"/>
      <c r="F10" s="115"/>
    </row>
    <row r="11" spans="1:8" x14ac:dyDescent="0.4">
      <c r="A11" s="36">
        <f t="shared" si="0"/>
        <v>45665</v>
      </c>
      <c r="B11" s="42" t="str">
        <f t="shared" si="1"/>
        <v>水</v>
      </c>
      <c r="C11" s="115"/>
      <c r="D11" s="115"/>
      <c r="E11" s="115"/>
      <c r="F11" s="115"/>
    </row>
    <row r="12" spans="1:8" x14ac:dyDescent="0.4">
      <c r="A12" s="36">
        <f t="shared" si="0"/>
        <v>45666</v>
      </c>
      <c r="B12" s="42" t="str">
        <f t="shared" si="1"/>
        <v>木</v>
      </c>
      <c r="C12" s="115"/>
      <c r="D12" s="115"/>
      <c r="E12" s="115"/>
      <c r="F12" s="115"/>
    </row>
    <row r="13" spans="1:8" x14ac:dyDescent="0.4">
      <c r="A13" s="36">
        <f t="shared" si="0"/>
        <v>45667</v>
      </c>
      <c r="B13" s="42" t="str">
        <f t="shared" si="1"/>
        <v>金</v>
      </c>
      <c r="C13" s="115"/>
      <c r="D13" s="115"/>
      <c r="E13" s="115"/>
      <c r="F13" s="115"/>
    </row>
    <row r="14" spans="1:8" x14ac:dyDescent="0.4">
      <c r="A14" s="36">
        <f t="shared" si="0"/>
        <v>45668</v>
      </c>
      <c r="B14" s="42" t="str">
        <f t="shared" si="1"/>
        <v>土</v>
      </c>
      <c r="C14" s="115"/>
      <c r="D14" s="115"/>
      <c r="E14" s="115"/>
      <c r="F14" s="115"/>
    </row>
    <row r="15" spans="1:8" x14ac:dyDescent="0.4">
      <c r="A15" s="36">
        <f t="shared" si="0"/>
        <v>45669</v>
      </c>
      <c r="B15" s="42" t="str">
        <f t="shared" si="1"/>
        <v>日</v>
      </c>
      <c r="C15" s="115"/>
      <c r="D15" s="115"/>
      <c r="E15" s="115"/>
      <c r="F15" s="115"/>
    </row>
    <row r="16" spans="1:8" x14ac:dyDescent="0.4">
      <c r="A16" s="36">
        <f t="shared" si="0"/>
        <v>45670</v>
      </c>
      <c r="B16" s="42" t="str">
        <f t="shared" si="1"/>
        <v>月</v>
      </c>
      <c r="C16" s="115"/>
      <c r="D16" s="115"/>
      <c r="E16" s="115"/>
      <c r="F16" s="115"/>
    </row>
    <row r="17" spans="1:17" x14ac:dyDescent="0.4">
      <c r="A17" s="36">
        <f t="shared" si="0"/>
        <v>45671</v>
      </c>
      <c r="B17" s="42" t="str">
        <f t="shared" si="1"/>
        <v>火</v>
      </c>
      <c r="C17" s="115"/>
      <c r="D17" s="115"/>
      <c r="E17" s="115"/>
      <c r="F17" s="115"/>
    </row>
    <row r="18" spans="1:17" x14ac:dyDescent="0.4">
      <c r="A18" s="36">
        <f t="shared" si="0"/>
        <v>45672</v>
      </c>
      <c r="B18" s="42" t="str">
        <f t="shared" si="1"/>
        <v>水</v>
      </c>
      <c r="C18" s="115"/>
      <c r="D18" s="115"/>
      <c r="E18" s="115"/>
      <c r="F18" s="115"/>
    </row>
    <row r="19" spans="1:17" x14ac:dyDescent="0.4">
      <c r="A19" s="36">
        <f t="shared" si="0"/>
        <v>45673</v>
      </c>
      <c r="B19" s="42" t="str">
        <f t="shared" si="1"/>
        <v>木</v>
      </c>
      <c r="C19" s="115"/>
      <c r="D19" s="115"/>
      <c r="E19" s="115"/>
      <c r="F19" s="115"/>
    </row>
    <row r="20" spans="1:17" x14ac:dyDescent="0.4">
      <c r="A20" s="36">
        <f t="shared" si="0"/>
        <v>45674</v>
      </c>
      <c r="B20" s="42" t="str">
        <f t="shared" si="1"/>
        <v>金</v>
      </c>
      <c r="C20" s="115"/>
      <c r="D20" s="115"/>
      <c r="E20" s="115"/>
      <c r="F20" s="115"/>
    </row>
    <row r="21" spans="1:17" x14ac:dyDescent="0.4">
      <c r="A21" s="36">
        <f t="shared" si="0"/>
        <v>45675</v>
      </c>
      <c r="B21" s="42" t="str">
        <f t="shared" si="1"/>
        <v>土</v>
      </c>
      <c r="C21" s="115"/>
      <c r="D21" s="115"/>
      <c r="E21" s="115"/>
      <c r="F21" s="115"/>
      <c r="Q21" t="s">
        <v>101</v>
      </c>
    </row>
    <row r="22" spans="1:17" x14ac:dyDescent="0.4">
      <c r="A22" s="36">
        <f t="shared" si="0"/>
        <v>45676</v>
      </c>
      <c r="B22" s="42" t="str">
        <f t="shared" si="1"/>
        <v>日</v>
      </c>
      <c r="C22" s="115"/>
      <c r="D22" s="115"/>
      <c r="E22" s="115"/>
      <c r="F22" s="115"/>
    </row>
    <row r="23" spans="1:17" x14ac:dyDescent="0.4">
      <c r="A23" s="36">
        <f t="shared" si="0"/>
        <v>45677</v>
      </c>
      <c r="B23" s="42" t="str">
        <f t="shared" si="1"/>
        <v>月</v>
      </c>
      <c r="C23" s="115"/>
      <c r="D23" s="115"/>
      <c r="E23" s="115"/>
      <c r="F23" s="115"/>
    </row>
    <row r="24" spans="1:17" x14ac:dyDescent="0.4">
      <c r="A24" s="36">
        <f t="shared" si="0"/>
        <v>45678</v>
      </c>
      <c r="B24" s="42" t="str">
        <f t="shared" si="1"/>
        <v>火</v>
      </c>
      <c r="C24" s="115"/>
      <c r="D24" s="115"/>
      <c r="E24" s="115"/>
      <c r="F24" s="115"/>
    </row>
    <row r="25" spans="1:17" x14ac:dyDescent="0.4">
      <c r="A25" s="36">
        <f t="shared" si="0"/>
        <v>45679</v>
      </c>
      <c r="B25" s="42" t="str">
        <f t="shared" si="1"/>
        <v>水</v>
      </c>
      <c r="C25" s="115"/>
      <c r="D25" s="115"/>
      <c r="E25" s="115"/>
      <c r="F25" s="115"/>
    </row>
    <row r="26" spans="1:17" x14ac:dyDescent="0.4">
      <c r="A26" s="36">
        <f t="shared" si="0"/>
        <v>45680</v>
      </c>
      <c r="B26" s="42" t="str">
        <f t="shared" si="1"/>
        <v>木</v>
      </c>
      <c r="C26" s="115"/>
      <c r="D26" s="115"/>
      <c r="E26" s="115"/>
      <c r="F26" s="115"/>
    </row>
    <row r="27" spans="1:17" x14ac:dyDescent="0.4">
      <c r="A27" s="36">
        <f t="shared" si="0"/>
        <v>45681</v>
      </c>
      <c r="B27" s="42" t="str">
        <f t="shared" si="1"/>
        <v>金</v>
      </c>
      <c r="C27" s="115"/>
      <c r="D27" s="115"/>
      <c r="E27" s="115"/>
      <c r="F27" s="115"/>
    </row>
    <row r="28" spans="1:17" x14ac:dyDescent="0.4">
      <c r="A28" s="36">
        <f t="shared" si="0"/>
        <v>45682</v>
      </c>
      <c r="B28" s="42" t="str">
        <f>TEXT(A28,"aaa")</f>
        <v>土</v>
      </c>
      <c r="C28" s="115"/>
      <c r="D28" s="115"/>
      <c r="E28" s="115"/>
      <c r="F28" s="115"/>
    </row>
    <row r="29" spans="1:17" x14ac:dyDescent="0.4">
      <c r="A29" s="36">
        <f t="shared" si="0"/>
        <v>45683</v>
      </c>
      <c r="B29" s="42" t="str">
        <f t="shared" si="1"/>
        <v>日</v>
      </c>
      <c r="C29" s="115"/>
      <c r="D29" s="115"/>
      <c r="E29" s="115"/>
      <c r="F29" s="115"/>
    </row>
    <row r="30" spans="1:17" x14ac:dyDescent="0.4">
      <c r="A30" s="36">
        <f t="shared" si="0"/>
        <v>45684</v>
      </c>
      <c r="B30" s="42" t="str">
        <f t="shared" si="1"/>
        <v>月</v>
      </c>
      <c r="C30" s="115"/>
      <c r="D30" s="115"/>
      <c r="E30" s="115"/>
      <c r="F30" s="115"/>
    </row>
    <row r="31" spans="1:17" x14ac:dyDescent="0.4">
      <c r="A31" s="36">
        <f t="shared" si="0"/>
        <v>45685</v>
      </c>
      <c r="B31" s="42" t="str">
        <f>TEXT(A31,"aaa")</f>
        <v>火</v>
      </c>
      <c r="C31" s="115"/>
      <c r="D31" s="115"/>
      <c r="E31" s="115"/>
      <c r="F31" s="115"/>
    </row>
    <row r="32" spans="1:17" x14ac:dyDescent="0.4">
      <c r="A32" s="36">
        <f>IF(DAY($A$31+1)&lt;28,"",$A$31+1)</f>
        <v>45686</v>
      </c>
      <c r="B32" s="42" t="str">
        <f t="shared" si="1"/>
        <v>水</v>
      </c>
      <c r="C32" s="115"/>
      <c r="D32" s="115"/>
      <c r="E32" s="115"/>
      <c r="F32" s="115"/>
    </row>
    <row r="33" spans="1:6" x14ac:dyDescent="0.4">
      <c r="A33" s="36">
        <f>IF(DAY($A$31+2)&lt;28,"",$A$31+2)</f>
        <v>45687</v>
      </c>
      <c r="B33" s="42" t="str">
        <f>TEXT(A33,"aaa")</f>
        <v>木</v>
      </c>
      <c r="C33" s="115"/>
      <c r="D33" s="115"/>
      <c r="E33" s="115"/>
      <c r="F33" s="115"/>
    </row>
    <row r="34" spans="1:6" x14ac:dyDescent="0.4">
      <c r="A34" s="36">
        <f>IF(DAY($A$31+3)&lt;28,"",$A$31+3)</f>
        <v>45688</v>
      </c>
      <c r="B34" s="42" t="str">
        <f>TEXT(A34,"aaa")</f>
        <v>金</v>
      </c>
      <c r="C34" s="115"/>
      <c r="D34" s="115"/>
      <c r="E34" s="115"/>
      <c r="F34" s="115"/>
    </row>
    <row r="38" spans="1:6" x14ac:dyDescent="0.4">
      <c r="B38" s="40"/>
    </row>
    <row r="40" spans="1:6" x14ac:dyDescent="0.4">
      <c r="C40">
        <f>MONTH(A31)</f>
        <v>1</v>
      </c>
    </row>
  </sheetData>
  <mergeCells count="32">
    <mergeCell ref="C14:F14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26:F2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33:F33"/>
    <mergeCell ref="C34:F34"/>
    <mergeCell ref="C27:F27"/>
    <mergeCell ref="C28:F28"/>
    <mergeCell ref="C29:F29"/>
    <mergeCell ref="C30:F30"/>
    <mergeCell ref="C31:F31"/>
    <mergeCell ref="C32:F32"/>
  </mergeCells>
  <phoneticPr fontId="1"/>
  <conditionalFormatting sqref="A4:F34">
    <cfRule type="expression" dxfId="1" priority="1">
      <formula>$B4="日"</formula>
    </cfRule>
    <cfRule type="expression" dxfId="0" priority="2">
      <formula>$B4="土"</formula>
    </cfRule>
    <cfRule type="expression" priority="3">
      <formula>$B4="土"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ROW</vt:lpstr>
      <vt:lpstr>COLUMN</vt:lpstr>
      <vt:lpstr>セルの連結</vt:lpstr>
      <vt:lpstr>関数を表示する</vt:lpstr>
      <vt:lpstr>PRODACT関数</vt:lpstr>
      <vt:lpstr>月末を表示する</vt:lpstr>
      <vt:lpstr>見積書</vt:lpstr>
      <vt:lpstr>IFERROR</vt:lpstr>
      <vt:lpstr>SEQUENCE</vt:lpstr>
      <vt:lpstr>DATE&amp;TEXT </vt:lpstr>
      <vt:lpstr>DATE&amp;TEXT  （完成）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清水　智子</dc:creator>
  <cp:keywords/>
  <dc:description/>
  <cp:lastModifiedBy>user2</cp:lastModifiedBy>
  <cp:revision/>
  <cp:lastPrinted>2024-11-11T00:04:01Z</cp:lastPrinted>
  <dcterms:created xsi:type="dcterms:W3CDTF">2020-10-04T01:21:25Z</dcterms:created>
  <dcterms:modified xsi:type="dcterms:W3CDTF">2025-07-28T00:56:30Z</dcterms:modified>
  <cp:category/>
  <cp:contentStatus/>
</cp:coreProperties>
</file>