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16"/>
  <workbookPr/>
  <mc:AlternateContent xmlns:mc="http://schemas.openxmlformats.org/markup-compatibility/2006">
    <mc:Choice Requires="x15">
      <x15ac:absPath xmlns:x15ac="http://schemas.microsoft.com/office/spreadsheetml/2010/11/ac" url="C:\Users\manager\Downloads\folder\"/>
    </mc:Choice>
  </mc:AlternateContent>
  <xr:revisionPtr revIDLastSave="1" documentId="11_05A27FC512CEA21369B3D56095F4021E1E7F1399" xr6:coauthVersionLast="47" xr6:coauthVersionMax="47" xr10:uidLastSave="{134EB32F-7D65-4C34-A3E1-2523DDA214BD}"/>
  <bookViews>
    <workbookView xWindow="0" yWindow="0" windowWidth="21600" windowHeight="9510" xr2:uid="{00000000-000D-0000-FFFF-FFFF00000000}"/>
  </bookViews>
  <sheets>
    <sheet name="問題１" sheetId="2" r:id="rId1"/>
    <sheet name="問題２" sheetId="4" r:id="rId2"/>
    <sheet name="問題３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2" l="1"/>
  <c r="H40" i="2"/>
  <c r="I47" i="5" l="1"/>
  <c r="I53" i="5" s="1"/>
  <c r="J47" i="5"/>
  <c r="J53" i="5" s="1"/>
  <c r="I48" i="5"/>
  <c r="I54" i="5" s="1"/>
  <c r="J48" i="5"/>
  <c r="J54" i="5" s="1"/>
  <c r="I49" i="5"/>
  <c r="I55" i="5" s="1"/>
  <c r="J49" i="5"/>
  <c r="J55" i="5" s="1"/>
  <c r="H48" i="5"/>
  <c r="H54" i="5" s="1"/>
  <c r="H49" i="5"/>
  <c r="H55" i="5" s="1"/>
  <c r="H47" i="5"/>
  <c r="H53" i="5" s="1"/>
  <c r="I43" i="5"/>
  <c r="J43" i="5"/>
  <c r="H43" i="5"/>
  <c r="H51" i="2"/>
  <c r="H52" i="2"/>
  <c r="H53" i="2"/>
  <c r="H54" i="2"/>
  <c r="H50" i="2"/>
  <c r="L49" i="4"/>
  <c r="K48" i="4"/>
  <c r="K39" i="4"/>
  <c r="H55" i="2"/>
  <c r="F49" i="4"/>
  <c r="E48" i="4"/>
  <c r="H58" i="2"/>
  <c r="H47" i="2"/>
  <c r="L40" i="4"/>
  <c r="H44" i="5"/>
  <c r="H56" i="5"/>
  <c r="H50" i="5"/>
  <c r="H50" i="4"/>
  <c r="D38" i="2" l="1"/>
  <c r="E40" i="2" s="1"/>
  <c r="K45" i="4"/>
  <c r="K36" i="4"/>
  <c r="K37" i="4"/>
  <c r="K38" i="4"/>
  <c r="K46" i="4"/>
  <c r="K47" i="4"/>
  <c r="G47" i="4"/>
  <c r="E46" i="4"/>
  <c r="F46" i="4" s="1"/>
  <c r="H46" i="4" s="1"/>
  <c r="E45" i="4"/>
  <c r="F45" i="4" s="1"/>
  <c r="H45" i="4" s="1"/>
  <c r="E44" i="4"/>
  <c r="F44" i="4" s="1"/>
  <c r="H44" i="4" s="1"/>
  <c r="E43" i="4"/>
  <c r="F43" i="4" s="1"/>
  <c r="H43" i="4" s="1"/>
  <c r="E42" i="4"/>
  <c r="F42" i="4" s="1"/>
  <c r="H42" i="4" s="1"/>
  <c r="E41" i="4"/>
  <c r="F41" i="4" s="1"/>
  <c r="H41" i="4" s="1"/>
  <c r="E40" i="4"/>
  <c r="F40" i="4" s="1"/>
  <c r="H40" i="4" s="1"/>
  <c r="E39" i="4"/>
  <c r="F39" i="4" s="1"/>
  <c r="H39" i="4" s="1"/>
  <c r="L46" i="4" s="1"/>
  <c r="E38" i="4"/>
  <c r="F38" i="4" s="1"/>
  <c r="H38" i="4" s="1"/>
  <c r="E37" i="4"/>
  <c r="F37" i="4" s="1"/>
  <c r="H37" i="4" s="1"/>
  <c r="E36" i="4"/>
  <c r="F36" i="4" s="1"/>
  <c r="H36" i="4" s="1"/>
  <c r="E35" i="4"/>
  <c r="F35" i="4" s="1"/>
  <c r="H35" i="4" s="1"/>
  <c r="H42" i="2"/>
  <c r="L38" i="4" l="1"/>
  <c r="L47" i="4"/>
  <c r="E51" i="2"/>
  <c r="E55" i="2"/>
  <c r="E43" i="2"/>
  <c r="E54" i="2"/>
  <c r="E42" i="2"/>
  <c r="E53" i="2"/>
  <c r="E41" i="2"/>
  <c r="E52" i="2"/>
  <c r="E50" i="2"/>
  <c r="E49" i="2"/>
  <c r="E48" i="2"/>
  <c r="E59" i="2"/>
  <c r="E47" i="2"/>
  <c r="E58" i="2"/>
  <c r="E46" i="2"/>
  <c r="E57" i="2"/>
  <c r="E45" i="2"/>
  <c r="E56" i="2"/>
  <c r="E44" i="2"/>
  <c r="L45" i="4"/>
  <c r="L37" i="4"/>
  <c r="L36" i="4"/>
  <c r="H47" i="4"/>
  <c r="H45" i="2" l="1"/>
  <c r="H57" i="2"/>
  <c r="H46" i="2"/>
</calcChain>
</file>

<file path=xl/sharedStrings.xml><?xml version="1.0" encoding="utf-8"?>
<sst xmlns="http://schemas.openxmlformats.org/spreadsheetml/2006/main" count="728" uniqueCount="117">
  <si>
    <t>問題</t>
    <rPh sb="0" eb="2">
      <t>モンダイ</t>
    </rPh>
    <phoneticPr fontId="3"/>
  </si>
  <si>
    <t>復習</t>
    <rPh sb="0" eb="2">
      <t>フクシュウ</t>
    </rPh>
    <phoneticPr fontId="3"/>
  </si>
  <si>
    <t>1.　D12のセルに関数を使用して今日の日付を入れましょう。</t>
    <rPh sb="10" eb="12">
      <t>カンスウ</t>
    </rPh>
    <rPh sb="13" eb="15">
      <t>シヨウ</t>
    </rPh>
    <rPh sb="17" eb="19">
      <t>キョウ</t>
    </rPh>
    <rPh sb="20" eb="22">
      <t>ヒヅケ</t>
    </rPh>
    <rPh sb="23" eb="24">
      <t>イ</t>
    </rPh>
    <phoneticPr fontId="3"/>
  </si>
  <si>
    <t>　</t>
  </si>
  <si>
    <t>3.　男女別の人数を求めましょう</t>
    <rPh sb="3" eb="5">
      <t>ダンジョ</t>
    </rPh>
    <rPh sb="5" eb="6">
      <t>ベツ</t>
    </rPh>
    <rPh sb="7" eb="9">
      <t>ニンズウ</t>
    </rPh>
    <rPh sb="10" eb="11">
      <t>モト</t>
    </rPh>
    <phoneticPr fontId="3"/>
  </si>
  <si>
    <t>4.　男女別の平均年齢を求めましょう(整数の表示にしましょう）</t>
    <rPh sb="3" eb="6">
      <t>ダンジョベツ</t>
    </rPh>
    <rPh sb="7" eb="11">
      <t>ヘイキンネンレイ</t>
    </rPh>
    <rPh sb="12" eb="13">
      <t>モト</t>
    </rPh>
    <rPh sb="19" eb="21">
      <t>セイスウ</t>
    </rPh>
    <rPh sb="22" eb="24">
      <t>ヒョウジ</t>
    </rPh>
    <phoneticPr fontId="3"/>
  </si>
  <si>
    <t>5.　県別の人数を求めましょう。</t>
    <rPh sb="3" eb="5">
      <t>ケンベツ</t>
    </rPh>
    <rPh sb="6" eb="8">
      <t>ニンズウ</t>
    </rPh>
    <rPh sb="9" eb="10">
      <t>モト</t>
    </rPh>
    <phoneticPr fontId="3"/>
  </si>
  <si>
    <t>6.　３０歳以上の人数を求めましょう</t>
    <rPh sb="5" eb="8">
      <t>サイイジョウ</t>
    </rPh>
    <rPh sb="9" eb="11">
      <t>ニンズウ</t>
    </rPh>
    <rPh sb="12" eb="13">
      <t>モト</t>
    </rPh>
    <phoneticPr fontId="3"/>
  </si>
  <si>
    <t>7.　表を整えましょう</t>
    <rPh sb="3" eb="4">
      <t>ヒョウ</t>
    </rPh>
    <rPh sb="5" eb="6">
      <t>トトノ</t>
    </rPh>
    <phoneticPr fontId="3"/>
  </si>
  <si>
    <t>会員名簿</t>
    <rPh sb="0" eb="4">
      <t>カイインメイボ</t>
    </rPh>
    <phoneticPr fontId="3"/>
  </si>
  <si>
    <t>現在</t>
    <rPh sb="0" eb="2">
      <t>ゲンザイ</t>
    </rPh>
    <phoneticPr fontId="3"/>
  </si>
  <si>
    <t>氏名</t>
  </si>
  <si>
    <t>性別</t>
  </si>
  <si>
    <t>住所</t>
  </si>
  <si>
    <t>生年月日</t>
  </si>
  <si>
    <t>年齢</t>
  </si>
  <si>
    <t>性別</t>
    <rPh sb="0" eb="2">
      <t>セイベツ</t>
    </rPh>
    <phoneticPr fontId="3"/>
  </si>
  <si>
    <t>人数</t>
    <rPh sb="0" eb="2">
      <t>ニンズウ</t>
    </rPh>
    <phoneticPr fontId="3"/>
  </si>
  <si>
    <t>星野　心音</t>
  </si>
  <si>
    <t>女</t>
  </si>
  <si>
    <t>埼玉県</t>
  </si>
  <si>
    <t>女</t>
    <rPh sb="0" eb="1">
      <t>オンナ</t>
    </rPh>
    <phoneticPr fontId="3"/>
  </si>
  <si>
    <t>粕谷　金蔵</t>
  </si>
  <si>
    <t>男</t>
  </si>
  <si>
    <t>東京都</t>
  </si>
  <si>
    <t>男</t>
    <rPh sb="0" eb="1">
      <t>オトコ</t>
    </rPh>
    <phoneticPr fontId="3"/>
  </si>
  <si>
    <t>古橋　久典</t>
  </si>
  <si>
    <t>群馬県</t>
  </si>
  <si>
    <t>細川　吉男</t>
  </si>
  <si>
    <t>平均年齢</t>
    <rPh sb="0" eb="4">
      <t>ヘイキンネンレイ</t>
    </rPh>
    <phoneticPr fontId="3"/>
  </si>
  <si>
    <t>手島　十郎</t>
  </si>
  <si>
    <t>井口　利奈</t>
  </si>
  <si>
    <t>細川　紀之</t>
  </si>
  <si>
    <t>上村　昭子</t>
  </si>
  <si>
    <t>神奈川県</t>
  </si>
  <si>
    <t>県別人数</t>
    <rPh sb="0" eb="1">
      <t>ケン</t>
    </rPh>
    <rPh sb="1" eb="2">
      <t>ベツ</t>
    </rPh>
    <rPh sb="2" eb="4">
      <t>ニンズウ</t>
    </rPh>
    <phoneticPr fontId="3"/>
  </si>
  <si>
    <t>橋本　夏帆</t>
  </si>
  <si>
    <t>千葉県</t>
  </si>
  <si>
    <t>埼玉県</t>
    <rPh sb="0" eb="3">
      <t>サイタマケン</t>
    </rPh>
    <phoneticPr fontId="3"/>
  </si>
  <si>
    <t>恩田　礼那</t>
  </si>
  <si>
    <t>東京都</t>
    <rPh sb="0" eb="3">
      <t>トウキョウト</t>
    </rPh>
    <phoneticPr fontId="3"/>
  </si>
  <si>
    <t>大川　果穂</t>
  </si>
  <si>
    <t>群馬県</t>
    <rPh sb="0" eb="3">
      <t>グンマケン</t>
    </rPh>
    <phoneticPr fontId="3"/>
  </si>
  <si>
    <t>笹森　結子</t>
  </si>
  <si>
    <t>神奈川県</t>
    <rPh sb="0" eb="4">
      <t>カナガワケン</t>
    </rPh>
    <phoneticPr fontId="3"/>
  </si>
  <si>
    <t>花井　夏々翔</t>
  </si>
  <si>
    <t>千葉県</t>
    <rPh sb="0" eb="3">
      <t>チバケン</t>
    </rPh>
    <phoneticPr fontId="3"/>
  </si>
  <si>
    <t>大友　幸市</t>
  </si>
  <si>
    <t>坂本　悠菜</t>
  </si>
  <si>
    <t>富岡　達徳</t>
  </si>
  <si>
    <t>３０歳以上の人数</t>
    <rPh sb="2" eb="5">
      <t>サイイジョウ</t>
    </rPh>
    <rPh sb="6" eb="8">
      <t>ニンズウ</t>
    </rPh>
    <phoneticPr fontId="3"/>
  </si>
  <si>
    <t>五十嵐　洋一郎</t>
  </si>
  <si>
    <t>古田　善吉</t>
  </si>
  <si>
    <t>白川　信治</t>
  </si>
  <si>
    <t>石岡　勇治</t>
  </si>
  <si>
    <t>解答</t>
    <rPh sb="0" eb="2">
      <t>カイトウ</t>
    </rPh>
    <phoneticPr fontId="3"/>
  </si>
  <si>
    <t>1.　表を完成させてください</t>
    <rPh sb="3" eb="4">
      <t>ヒョウ</t>
    </rPh>
    <rPh sb="5" eb="7">
      <t>カンセイ</t>
    </rPh>
    <phoneticPr fontId="3"/>
  </si>
  <si>
    <t>2.　販売額は仕入値に仕入れ値×30％を足した金額とします</t>
    <rPh sb="3" eb="6">
      <t>ハンバイガク</t>
    </rPh>
    <rPh sb="7" eb="9">
      <t>シイ</t>
    </rPh>
    <rPh sb="9" eb="10">
      <t>ネ</t>
    </rPh>
    <rPh sb="11" eb="13">
      <t>シイ</t>
    </rPh>
    <rPh sb="14" eb="15">
      <t>ネ</t>
    </rPh>
    <rPh sb="20" eb="21">
      <t>タ</t>
    </rPh>
    <rPh sb="23" eb="25">
      <t>キンガク</t>
    </rPh>
    <phoneticPr fontId="3"/>
  </si>
  <si>
    <t>3.　総額は販売額に消費税を足した金額とします（消費税はH13のセルをセル参照してください）</t>
    <rPh sb="3" eb="5">
      <t>ソウガク</t>
    </rPh>
    <rPh sb="6" eb="9">
      <t>ハンバイガク</t>
    </rPh>
    <rPh sb="10" eb="13">
      <t>ショウヒゼイ</t>
    </rPh>
    <rPh sb="14" eb="15">
      <t>タ</t>
    </rPh>
    <rPh sb="17" eb="19">
      <t>キンガク</t>
    </rPh>
    <rPh sb="24" eb="27">
      <t>ショウヒゼイ</t>
    </rPh>
    <rPh sb="37" eb="39">
      <t>サンショウ</t>
    </rPh>
    <phoneticPr fontId="3"/>
  </si>
  <si>
    <t>4.　販売数と売上額の合計を出してください。</t>
    <rPh sb="3" eb="6">
      <t>ハンバイスウ</t>
    </rPh>
    <rPh sb="7" eb="10">
      <t>ウリアゲガク</t>
    </rPh>
    <rPh sb="11" eb="13">
      <t>ゴウケイ</t>
    </rPh>
    <rPh sb="14" eb="15">
      <t>ダ</t>
    </rPh>
    <phoneticPr fontId="3"/>
  </si>
  <si>
    <t>5.　各製品カテゴリ別の販売数と売上額の合計を出してください</t>
    <rPh sb="3" eb="4">
      <t>カク</t>
    </rPh>
    <rPh sb="4" eb="6">
      <t>セイヒン</t>
    </rPh>
    <rPh sb="10" eb="11">
      <t>ベツ</t>
    </rPh>
    <rPh sb="12" eb="15">
      <t>ハンバイスウ</t>
    </rPh>
    <rPh sb="16" eb="19">
      <t>ウリアゲガク</t>
    </rPh>
    <rPh sb="20" eb="22">
      <t>ゴウケイ</t>
    </rPh>
    <rPh sb="23" eb="24">
      <t>ダ</t>
    </rPh>
    <phoneticPr fontId="3"/>
  </si>
  <si>
    <t>6.　各製品カテゴリ別の販売数と売上額の平均を出してください(複合参照をするとオートフィルが使えます）</t>
    <rPh sb="3" eb="4">
      <t>カク</t>
    </rPh>
    <rPh sb="4" eb="6">
      <t>セイヒン</t>
    </rPh>
    <rPh sb="10" eb="11">
      <t>ベツ</t>
    </rPh>
    <rPh sb="12" eb="15">
      <t>ハンバイスウ</t>
    </rPh>
    <rPh sb="16" eb="19">
      <t>ウリアゲガク</t>
    </rPh>
    <rPh sb="20" eb="22">
      <t>ヘイキン</t>
    </rPh>
    <rPh sb="23" eb="24">
      <t>ダ</t>
    </rPh>
    <phoneticPr fontId="3"/>
  </si>
  <si>
    <t>7.　解答を参考にして、表の体裁を整えてください</t>
    <rPh sb="3" eb="5">
      <t>カイトウ</t>
    </rPh>
    <rPh sb="6" eb="8">
      <t>サンコウ</t>
    </rPh>
    <rPh sb="12" eb="13">
      <t>ヒョウ</t>
    </rPh>
    <rPh sb="14" eb="16">
      <t>テイサイ</t>
    </rPh>
    <rPh sb="17" eb="18">
      <t>トトノ</t>
    </rPh>
    <phoneticPr fontId="3"/>
  </si>
  <si>
    <t>販売一覧</t>
    <rPh sb="0" eb="4">
      <t>ハンバイイチラン</t>
    </rPh>
    <phoneticPr fontId="3"/>
  </si>
  <si>
    <t>消費税</t>
    <rPh sb="0" eb="3">
      <t>ショウヒゼイ</t>
    </rPh>
    <phoneticPr fontId="3"/>
  </si>
  <si>
    <t>販売日</t>
    <rPh sb="0" eb="3">
      <t>ハンバイビ</t>
    </rPh>
    <phoneticPr fontId="3"/>
  </si>
  <si>
    <t>型番</t>
    <rPh sb="0" eb="2">
      <t>カタバン</t>
    </rPh>
    <phoneticPr fontId="3"/>
  </si>
  <si>
    <t>製品カテゴリ</t>
    <rPh sb="0" eb="2">
      <t>セイヒン</t>
    </rPh>
    <phoneticPr fontId="3"/>
  </si>
  <si>
    <t>仕入値</t>
    <rPh sb="0" eb="2">
      <t>シイレ</t>
    </rPh>
    <rPh sb="2" eb="3">
      <t>ネ</t>
    </rPh>
    <phoneticPr fontId="3"/>
  </si>
  <si>
    <t>販売額</t>
    <rPh sb="0" eb="3">
      <t>ハンバイガク</t>
    </rPh>
    <phoneticPr fontId="3"/>
  </si>
  <si>
    <t>総額</t>
    <rPh sb="0" eb="2">
      <t>ソウガク</t>
    </rPh>
    <phoneticPr fontId="3"/>
  </si>
  <si>
    <t>販売数</t>
    <rPh sb="0" eb="3">
      <t>ハンバイスウ</t>
    </rPh>
    <phoneticPr fontId="3"/>
  </si>
  <si>
    <t>売上額</t>
    <rPh sb="0" eb="3">
      <t>ウリアゲガク</t>
    </rPh>
    <phoneticPr fontId="3"/>
  </si>
  <si>
    <t>製品カテゴリ別集計</t>
    <rPh sb="0" eb="2">
      <t>セイヒン</t>
    </rPh>
    <rPh sb="6" eb="9">
      <t>ベツシュウケイ</t>
    </rPh>
    <phoneticPr fontId="3"/>
  </si>
  <si>
    <t>A-1</t>
    <phoneticPr fontId="3"/>
  </si>
  <si>
    <t>冷蔵庫</t>
    <rPh sb="0" eb="3">
      <t>レイゾウコ</t>
    </rPh>
    <phoneticPr fontId="3"/>
  </si>
  <si>
    <t>A-2</t>
  </si>
  <si>
    <t>A-3</t>
  </si>
  <si>
    <t>洗濯機</t>
    <rPh sb="0" eb="3">
      <t>センタクキ</t>
    </rPh>
    <phoneticPr fontId="3"/>
  </si>
  <si>
    <t>A-4</t>
  </si>
  <si>
    <t>炊飯器</t>
    <rPh sb="0" eb="3">
      <t>スイハンキ</t>
    </rPh>
    <phoneticPr fontId="3"/>
  </si>
  <si>
    <t>B-1</t>
    <phoneticPr fontId="3"/>
  </si>
  <si>
    <t>B-2</t>
  </si>
  <si>
    <t>製品カテゴリ別平均</t>
    <rPh sb="0" eb="2">
      <t>セイヒン</t>
    </rPh>
    <rPh sb="6" eb="9">
      <t>ベツヘイキン</t>
    </rPh>
    <phoneticPr fontId="3"/>
  </si>
  <si>
    <t>B-3</t>
  </si>
  <si>
    <t>B-4</t>
  </si>
  <si>
    <t>C-1</t>
    <phoneticPr fontId="3"/>
  </si>
  <si>
    <t>C-2</t>
  </si>
  <si>
    <t>C-3</t>
  </si>
  <si>
    <t>C-4</t>
  </si>
  <si>
    <t>合計</t>
    <rPh sb="0" eb="2">
      <t>ゴウケイ</t>
    </rPh>
    <phoneticPr fontId="3"/>
  </si>
  <si>
    <t>販売日</t>
    <rPh sb="0" eb="3">
      <t>ハンバイビ</t>
    </rPh>
    <phoneticPr fontId="14"/>
  </si>
  <si>
    <t>型番</t>
    <rPh sb="0" eb="2">
      <t>カタバン</t>
    </rPh>
    <phoneticPr fontId="14"/>
  </si>
  <si>
    <t>製品カテゴリ</t>
    <rPh sb="0" eb="2">
      <t>セイヒン</t>
    </rPh>
    <phoneticPr fontId="14"/>
  </si>
  <si>
    <t>仕入値</t>
    <rPh sb="0" eb="2">
      <t>シイレ</t>
    </rPh>
    <rPh sb="2" eb="3">
      <t>ネ</t>
    </rPh>
    <phoneticPr fontId="14"/>
  </si>
  <si>
    <t>販売額</t>
    <rPh sb="0" eb="3">
      <t>ハンバイガク</t>
    </rPh>
    <phoneticPr fontId="14"/>
  </si>
  <si>
    <t>総額</t>
    <rPh sb="0" eb="2">
      <t>ソウガク</t>
    </rPh>
    <phoneticPr fontId="14"/>
  </si>
  <si>
    <t>販売数</t>
    <rPh sb="0" eb="3">
      <t>ハンバイスウ</t>
    </rPh>
    <phoneticPr fontId="14"/>
  </si>
  <si>
    <t>売上額</t>
    <rPh sb="0" eb="3">
      <t>ウリアゲガク</t>
    </rPh>
    <phoneticPr fontId="14"/>
  </si>
  <si>
    <t>PC講座申込者数一覧表と講習費をもとにしてください。</t>
    <rPh sb="2" eb="4">
      <t>コウザ</t>
    </rPh>
    <rPh sb="4" eb="8">
      <t>モウシコミシャスウ</t>
    </rPh>
    <rPh sb="8" eb="11">
      <t>イチランヒョウ</t>
    </rPh>
    <rPh sb="12" eb="15">
      <t>コウシュウヒ</t>
    </rPh>
    <phoneticPr fontId="3"/>
  </si>
  <si>
    <t>1.　科目別の申込者合計を求めましょう</t>
    <rPh sb="3" eb="6">
      <t>カモクベツ</t>
    </rPh>
    <rPh sb="7" eb="10">
      <t>モウシコミシャ</t>
    </rPh>
    <rPh sb="10" eb="12">
      <t>ゴウケイ</t>
    </rPh>
    <rPh sb="13" eb="14">
      <t>モト</t>
    </rPh>
    <phoneticPr fontId="3"/>
  </si>
  <si>
    <t>2.　それぞれの科目別の申込者の合計人数を求めましょう。</t>
    <rPh sb="8" eb="10">
      <t>カモク</t>
    </rPh>
    <rPh sb="10" eb="11">
      <t>ベツ</t>
    </rPh>
    <rPh sb="12" eb="14">
      <t>モウシコミ</t>
    </rPh>
    <rPh sb="14" eb="15">
      <t>シャ</t>
    </rPh>
    <rPh sb="16" eb="18">
      <t>ゴウケイ</t>
    </rPh>
    <rPh sb="18" eb="20">
      <t>ニンズウ</t>
    </rPh>
    <rPh sb="21" eb="22">
      <t>モト</t>
    </rPh>
    <phoneticPr fontId="3"/>
  </si>
  <si>
    <t>3.　それぞれの科目の講習費の合計を求めましょう。</t>
    <rPh sb="8" eb="10">
      <t>カモク</t>
    </rPh>
    <rPh sb="11" eb="14">
      <t>コウシュウヒ</t>
    </rPh>
    <rPh sb="15" eb="17">
      <t>ゴウケイ</t>
    </rPh>
    <rPh sb="18" eb="19">
      <t>モト</t>
    </rPh>
    <phoneticPr fontId="3"/>
  </si>
  <si>
    <t>4.　講習費は「講習費の表」の金額を使用します。</t>
    <rPh sb="3" eb="5">
      <t>コウシュウ</t>
    </rPh>
    <rPh sb="5" eb="6">
      <t>ヒ</t>
    </rPh>
    <rPh sb="8" eb="10">
      <t>コウシュウ</t>
    </rPh>
    <rPh sb="10" eb="11">
      <t>ヒ</t>
    </rPh>
    <rPh sb="12" eb="13">
      <t>ヒョウ</t>
    </rPh>
    <rPh sb="15" eb="17">
      <t>キンガク</t>
    </rPh>
    <rPh sb="18" eb="20">
      <t>シヨウ</t>
    </rPh>
    <phoneticPr fontId="3"/>
  </si>
  <si>
    <t>PC講座申込者数一覧表</t>
    <rPh sb="2" eb="4">
      <t>コウザ</t>
    </rPh>
    <rPh sb="4" eb="8">
      <t>モウシコミシャスウ</t>
    </rPh>
    <rPh sb="8" eb="11">
      <t>イチランヒョウ</t>
    </rPh>
    <phoneticPr fontId="3"/>
  </si>
  <si>
    <t>単位：円</t>
    <rPh sb="0" eb="2">
      <t>タンイ</t>
    </rPh>
    <rPh sb="3" eb="4">
      <t>エン</t>
    </rPh>
    <phoneticPr fontId="3"/>
  </si>
  <si>
    <t>番号</t>
    <phoneticPr fontId="3"/>
  </si>
  <si>
    <t>Word</t>
    <phoneticPr fontId="3"/>
  </si>
  <si>
    <t>Excel</t>
    <phoneticPr fontId="3"/>
  </si>
  <si>
    <t>PowerPoint</t>
    <phoneticPr fontId="3"/>
  </si>
  <si>
    <t>講習費</t>
    <rPh sb="0" eb="3">
      <t>コウシュウヒ</t>
    </rPh>
    <phoneticPr fontId="3"/>
  </si>
  <si>
    <t>初級</t>
    <rPh sb="0" eb="2">
      <t>ショキュウ</t>
    </rPh>
    <phoneticPr fontId="3"/>
  </si>
  <si>
    <t>中級</t>
    <rPh sb="0" eb="2">
      <t>チュウキュウ</t>
    </rPh>
    <phoneticPr fontId="3"/>
  </si>
  <si>
    <t>上級</t>
    <rPh sb="0" eb="2">
      <t>ジョウキュウ</t>
    </rPh>
    <phoneticPr fontId="3"/>
  </si>
  <si>
    <t>申込者合計人数</t>
    <rPh sb="0" eb="5">
      <t>モウシコミシャゴウケイ</t>
    </rPh>
    <rPh sb="5" eb="7">
      <t>ニンズウ</t>
    </rPh>
    <phoneticPr fontId="3"/>
  </si>
  <si>
    <t>科目別申込人数</t>
    <rPh sb="0" eb="3">
      <t>カモクベツ</t>
    </rPh>
    <rPh sb="3" eb="5">
      <t>モウシコミ</t>
    </rPh>
    <rPh sb="5" eb="7">
      <t>ニンズウ</t>
    </rPh>
    <phoneticPr fontId="3"/>
  </si>
  <si>
    <t>講習費合計</t>
    <rPh sb="0" eb="3">
      <t>コウシュウヒ</t>
    </rPh>
    <rPh sb="3" eb="5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</si>
</sst>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rgb="FF212529"/>
      <name val="Segoe UI"/>
      <family val="2"/>
    </font>
    <font>
      <sz val="6"/>
      <name val="游ゴシック"/>
      <family val="2"/>
      <charset val="128"/>
      <scheme val="minor"/>
    </font>
    <font>
      <sz val="11"/>
      <color rgb="FF212529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3" borderId="1">
      <alignment horizontal="center" vertical="center"/>
    </xf>
    <xf numFmtId="9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7" fillId="0" borderId="2">
      <alignment vertical="center"/>
    </xf>
    <xf numFmtId="0" fontId="13" fillId="4" borderId="1">
      <alignment horizontal="center" vertical="center"/>
    </xf>
    <xf numFmtId="0" fontId="10" fillId="0" borderId="0">
      <alignment horizontal="center" vertical="center"/>
    </xf>
  </cellStyleXfs>
  <cellXfs count="60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0" xfId="0" applyNumberFormat="1">
      <alignment vertical="center"/>
    </xf>
    <xf numFmtId="14" fontId="0" fillId="0" borderId="1" xfId="0" applyNumberFormat="1" applyBorder="1">
      <alignment vertical="center"/>
    </xf>
    <xf numFmtId="0" fontId="4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/>
    </xf>
    <xf numFmtId="1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9" fontId="0" fillId="0" borderId="0" xfId="0" applyNumberFormat="1">
      <alignment vertical="center"/>
    </xf>
    <xf numFmtId="9" fontId="0" fillId="0" borderId="6" xfId="0" applyNumberFormat="1" applyBorder="1">
      <alignment vertical="center"/>
    </xf>
    <xf numFmtId="9" fontId="0" fillId="0" borderId="0" xfId="0" applyNumberFormat="1" applyAlignment="1">
      <alignment horizontal="center" vertical="center"/>
    </xf>
    <xf numFmtId="38" fontId="0" fillId="0" borderId="1" xfId="1" applyFont="1" applyBorder="1">
      <alignment vertical="center"/>
    </xf>
    <xf numFmtId="38" fontId="9" fillId="0" borderId="1" xfId="1" applyFont="1" applyBorder="1">
      <alignment vertical="center"/>
    </xf>
    <xf numFmtId="38" fontId="0" fillId="0" borderId="8" xfId="1" applyFont="1" applyBorder="1">
      <alignment vertical="center"/>
    </xf>
    <xf numFmtId="0" fontId="5" fillId="0" borderId="5" xfId="0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8" fontId="9" fillId="0" borderId="13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5" fillId="0" borderId="15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10" fillId="0" borderId="0" xfId="4">
      <alignment vertical="center"/>
    </xf>
    <xf numFmtId="0" fontId="9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16" xfId="0" applyBorder="1">
      <alignment vertical="center"/>
    </xf>
    <xf numFmtId="0" fontId="5" fillId="0" borderId="0" xfId="0" applyFont="1" applyAlignment="1">
      <alignment horizontal="right" vertical="center"/>
    </xf>
    <xf numFmtId="9" fontId="0" fillId="0" borderId="0" xfId="3" applyFo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0" xfId="0" applyFont="1">
      <alignment vertical="center"/>
    </xf>
    <xf numFmtId="0" fontId="13" fillId="4" borderId="1" xfId="6">
      <alignment horizontal="center" vertical="center"/>
    </xf>
    <xf numFmtId="56" fontId="0" fillId="0" borderId="0" xfId="0" applyNumberFormat="1">
      <alignment vertical="center"/>
    </xf>
    <xf numFmtId="56" fontId="0" fillId="0" borderId="7" xfId="1" applyNumberFormat="1" applyFont="1" applyBorder="1">
      <alignment vertical="center"/>
    </xf>
    <xf numFmtId="56" fontId="0" fillId="0" borderId="12" xfId="1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>
      <alignment vertical="center"/>
    </xf>
    <xf numFmtId="0" fontId="12" fillId="0" borderId="0" xfId="0" applyFont="1" applyAlignment="1">
      <alignment horizontal="center" vertical="center"/>
    </xf>
    <xf numFmtId="38" fontId="5" fillId="0" borderId="9" xfId="1" applyFont="1" applyBorder="1" applyAlignment="1">
      <alignment horizontal="center" vertical="center"/>
    </xf>
    <xf numFmtId="38" fontId="5" fillId="0" borderId="10" xfId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6" fillId="3" borderId="0" xfId="2" applyBorder="1" applyAlignment="1">
      <alignment horizontal="center" vertical="center"/>
    </xf>
    <xf numFmtId="0" fontId="6" fillId="3" borderId="4" xfId="2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6" fillId="3" borderId="1" xfId="2" applyAlignment="1">
      <alignment horizontal="center" vertical="center"/>
    </xf>
    <xf numFmtId="0" fontId="7" fillId="0" borderId="2" xfId="5" applyAlignment="1">
      <alignment vertical="center"/>
    </xf>
    <xf numFmtId="0" fontId="10" fillId="0" borderId="0" xfId="7" applyAlignment="1">
      <alignment horizontal="center" vertical="center"/>
    </xf>
    <xf numFmtId="0" fontId="13" fillId="4" borderId="1" xfId="6" applyAlignment="1">
      <alignment horizontal="center" vertical="center"/>
    </xf>
  </cellXfs>
  <cellStyles count="8">
    <cellStyle name="スタイル 1" xfId="2" xr:uid="{00000000-0005-0000-0000-000000000000}"/>
    <cellStyle name="パーセント" xfId="3" builtinId="5"/>
    <cellStyle name="桁区切り" xfId="1" builtinId="6"/>
    <cellStyle name="項目" xfId="6" xr:uid="{00000000-0005-0000-0000-000003000000}"/>
    <cellStyle name="数式" xfId="4" xr:uid="{00000000-0005-0000-0000-000004000000}"/>
    <cellStyle name="標準" xfId="0" builtinId="0"/>
    <cellStyle name="標題" xfId="7" xr:uid="{00000000-0005-0000-0000-000006000000}"/>
    <cellStyle name="問題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bg1"/>
        </a:solidFill>
        <a:ln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200">
            <a:solidFill>
              <a:sysClr val="windowText" lastClr="000000"/>
            </a:solidFill>
            <a:latin typeface="+mj-ea"/>
            <a:ea typeface="+mj-ea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tabSelected="1" zoomScale="115" zoomScaleNormal="115" workbookViewId="0">
      <pane ySplit="9" topLeftCell="A10" activePane="bottomLeft" state="frozen"/>
      <selection pane="bottomLeft" activeCell="A4" sqref="A4:I4"/>
    </sheetView>
  </sheetViews>
  <sheetFormatPr defaultRowHeight="18.75"/>
  <cols>
    <col min="1" max="1" width="15.125" bestFit="1" customWidth="1"/>
    <col min="2" max="2" width="5.5" bestFit="1" customWidth="1"/>
    <col min="3" max="3" width="9" bestFit="1" customWidth="1"/>
    <col min="4" max="4" width="11.375" bestFit="1" customWidth="1"/>
    <col min="5" max="5" width="5.5" bestFit="1" customWidth="1"/>
    <col min="6" max="6" width="10.25" bestFit="1" customWidth="1"/>
    <col min="7" max="7" width="15.375" customWidth="1"/>
    <col min="8" max="8" width="12.375" customWidth="1"/>
    <col min="9" max="9" width="5.5" bestFit="1" customWidth="1"/>
    <col min="11" max="11" width="17.25" bestFit="1" customWidth="1"/>
    <col min="12" max="12" width="5.25" bestFit="1" customWidth="1"/>
    <col min="14" max="14" width="11.375" bestFit="1" customWidth="1"/>
    <col min="17" max="17" width="17.25" bestFit="1" customWidth="1"/>
  </cols>
  <sheetData>
    <row r="1" spans="1:18" ht="25.5">
      <c r="A1" s="51" t="s">
        <v>0</v>
      </c>
      <c r="B1" s="51"/>
      <c r="C1" s="51"/>
      <c r="D1" s="51"/>
      <c r="E1" s="51"/>
      <c r="F1" s="51"/>
      <c r="G1" s="51"/>
      <c r="H1" s="51"/>
      <c r="I1" s="51"/>
      <c r="K1" s="52" t="s">
        <v>1</v>
      </c>
      <c r="L1" s="51"/>
      <c r="M1" s="51"/>
      <c r="N1" s="51"/>
      <c r="O1" s="51"/>
      <c r="P1" s="51"/>
      <c r="Q1" s="51"/>
      <c r="R1" s="51"/>
    </row>
    <row r="3" spans="1:18" ht="19.5">
      <c r="A3" s="53" t="s">
        <v>2</v>
      </c>
      <c r="B3" s="53"/>
      <c r="C3" s="53"/>
      <c r="D3" s="53"/>
      <c r="E3" s="53"/>
      <c r="F3" s="53"/>
      <c r="G3" s="53"/>
      <c r="H3" s="53"/>
      <c r="I3" s="53"/>
    </row>
    <row r="4" spans="1:18" ht="19.5">
      <c r="A4" s="54" t="s">
        <v>3</v>
      </c>
      <c r="B4" s="54"/>
      <c r="C4" s="54"/>
      <c r="D4" s="54"/>
      <c r="E4" s="54"/>
      <c r="F4" s="54"/>
      <c r="G4" s="54"/>
      <c r="H4" s="54"/>
      <c r="I4" s="54"/>
    </row>
    <row r="5" spans="1:18" ht="19.5">
      <c r="A5" s="54" t="s">
        <v>4</v>
      </c>
      <c r="B5" s="54"/>
      <c r="C5" s="54"/>
      <c r="D5" s="54"/>
      <c r="E5" s="54"/>
      <c r="F5" s="54"/>
      <c r="G5" s="54"/>
      <c r="H5" s="54"/>
      <c r="I5" s="54"/>
    </row>
    <row r="6" spans="1:18" ht="19.5">
      <c r="A6" s="55" t="s">
        <v>5</v>
      </c>
      <c r="B6" s="55"/>
      <c r="C6" s="55"/>
      <c r="D6" s="55"/>
      <c r="E6" s="55"/>
      <c r="F6" s="55"/>
      <c r="G6" s="55"/>
      <c r="H6" s="55"/>
      <c r="I6" s="55"/>
    </row>
    <row r="7" spans="1:18" ht="19.5">
      <c r="A7" s="55" t="s">
        <v>6</v>
      </c>
      <c r="B7" s="55"/>
      <c r="C7" s="55"/>
      <c r="D7" s="55"/>
      <c r="E7" s="55"/>
      <c r="F7" s="55"/>
      <c r="G7" s="55"/>
      <c r="H7" s="55"/>
      <c r="I7" s="55"/>
    </row>
    <row r="8" spans="1:18" ht="19.5">
      <c r="A8" s="55" t="s">
        <v>7</v>
      </c>
      <c r="B8" s="55"/>
      <c r="C8" s="55"/>
      <c r="D8" s="55"/>
      <c r="E8" s="55"/>
      <c r="F8" s="55"/>
      <c r="G8" s="55"/>
      <c r="H8" s="55"/>
      <c r="I8" s="55"/>
    </row>
    <row r="9" spans="1:18" ht="19.5">
      <c r="A9" s="55" t="s">
        <v>8</v>
      </c>
      <c r="B9" s="55"/>
      <c r="C9" s="55"/>
      <c r="D9" s="55"/>
      <c r="E9" s="55"/>
      <c r="F9" s="55"/>
      <c r="G9" s="55"/>
      <c r="H9" s="55"/>
      <c r="I9" s="55"/>
    </row>
    <row r="10" spans="1:18" ht="19.5">
      <c r="A10" s="33"/>
      <c r="B10" s="33"/>
      <c r="C10" s="33"/>
      <c r="D10" s="33"/>
      <c r="E10" s="33"/>
      <c r="F10" s="33"/>
      <c r="G10" s="33"/>
      <c r="H10" s="33"/>
      <c r="I10" s="33"/>
    </row>
    <row r="11" spans="1:18" ht="19.5">
      <c r="A11" s="40" t="s">
        <v>9</v>
      </c>
      <c r="B11" s="40"/>
      <c r="C11" s="40"/>
      <c r="D11" s="40"/>
      <c r="E11" s="40"/>
      <c r="F11" s="33"/>
      <c r="G11" s="33"/>
      <c r="H11" s="33"/>
      <c r="I11" s="33"/>
      <c r="K11" s="40" t="s">
        <v>9</v>
      </c>
      <c r="L11" s="40"/>
      <c r="M11" s="40"/>
      <c r="N11" s="40"/>
      <c r="O11" s="40"/>
    </row>
    <row r="12" spans="1:18">
      <c r="D12" s="24"/>
      <c r="E12" s="30" t="s">
        <v>10</v>
      </c>
      <c r="O12" t="s">
        <v>10</v>
      </c>
    </row>
    <row r="13" spans="1:18">
      <c r="A13" s="28" t="s">
        <v>11</v>
      </c>
      <c r="B13" s="28" t="s">
        <v>12</v>
      </c>
      <c r="C13" s="28" t="s">
        <v>13</v>
      </c>
      <c r="D13" s="28" t="s">
        <v>14</v>
      </c>
      <c r="E13" s="28" t="s">
        <v>15</v>
      </c>
      <c r="G13" s="28" t="s">
        <v>16</v>
      </c>
      <c r="H13" s="28" t="s">
        <v>17</v>
      </c>
      <c r="K13" t="s">
        <v>11</v>
      </c>
      <c r="L13" t="s">
        <v>12</v>
      </c>
      <c r="M13" t="s">
        <v>13</v>
      </c>
      <c r="N13" t="s">
        <v>14</v>
      </c>
      <c r="O13" t="s">
        <v>15</v>
      </c>
      <c r="Q13" s="1" t="s">
        <v>16</v>
      </c>
      <c r="R13" s="1" t="s">
        <v>17</v>
      </c>
    </row>
    <row r="14" spans="1:18">
      <c r="A14" s="1" t="s">
        <v>18</v>
      </c>
      <c r="B14" s="1" t="s">
        <v>19</v>
      </c>
      <c r="C14" s="4" t="s">
        <v>20</v>
      </c>
      <c r="D14" s="3">
        <v>28230</v>
      </c>
      <c r="E14" s="1"/>
      <c r="G14" s="1" t="s">
        <v>21</v>
      </c>
      <c r="H14" s="1"/>
      <c r="K14" s="1" t="s">
        <v>18</v>
      </c>
      <c r="L14" s="1" t="s">
        <v>19</v>
      </c>
      <c r="M14" s="4" t="s">
        <v>20</v>
      </c>
      <c r="N14" s="3">
        <v>28230</v>
      </c>
      <c r="O14" s="1"/>
      <c r="Q14" s="1" t="s">
        <v>21</v>
      </c>
      <c r="R14" s="1"/>
    </row>
    <row r="15" spans="1:18">
      <c r="A15" s="1" t="s">
        <v>22</v>
      </c>
      <c r="B15" s="1" t="s">
        <v>23</v>
      </c>
      <c r="C15" s="4" t="s">
        <v>24</v>
      </c>
      <c r="D15" s="3">
        <v>36512</v>
      </c>
      <c r="E15" s="1"/>
      <c r="G15" s="1" t="s">
        <v>25</v>
      </c>
      <c r="H15" s="1"/>
      <c r="K15" s="1" t="s">
        <v>22</v>
      </c>
      <c r="L15" s="1" t="s">
        <v>23</v>
      </c>
      <c r="M15" s="4" t="s">
        <v>24</v>
      </c>
      <c r="N15" s="3">
        <v>36512</v>
      </c>
      <c r="O15" s="1"/>
      <c r="Q15" s="1" t="s">
        <v>25</v>
      </c>
      <c r="R15" s="1"/>
    </row>
    <row r="16" spans="1:18">
      <c r="A16" s="1" t="s">
        <v>26</v>
      </c>
      <c r="B16" s="1" t="s">
        <v>23</v>
      </c>
      <c r="C16" s="4" t="s">
        <v>27</v>
      </c>
      <c r="D16" s="3">
        <v>31821</v>
      </c>
      <c r="E16" s="1"/>
      <c r="K16" s="1" t="s">
        <v>26</v>
      </c>
      <c r="L16" s="1" t="s">
        <v>23</v>
      </c>
      <c r="M16" s="4" t="s">
        <v>27</v>
      </c>
      <c r="N16" s="3">
        <v>31821</v>
      </c>
      <c r="O16" s="1"/>
    </row>
    <row r="17" spans="1:18">
      <c r="A17" s="1" t="s">
        <v>28</v>
      </c>
      <c r="B17" s="1" t="s">
        <v>23</v>
      </c>
      <c r="C17" s="4" t="s">
        <v>20</v>
      </c>
      <c r="D17" s="3">
        <v>32436</v>
      </c>
      <c r="E17" s="1"/>
      <c r="G17" s="28" t="s">
        <v>29</v>
      </c>
      <c r="H17" s="28" t="s">
        <v>17</v>
      </c>
      <c r="K17" s="1" t="s">
        <v>28</v>
      </c>
      <c r="L17" s="1" t="s">
        <v>23</v>
      </c>
      <c r="M17" s="4" t="s">
        <v>20</v>
      </c>
      <c r="N17" s="3">
        <v>32436</v>
      </c>
      <c r="O17" s="1"/>
      <c r="Q17" s="1" t="s">
        <v>29</v>
      </c>
      <c r="R17" s="1" t="s">
        <v>17</v>
      </c>
    </row>
    <row r="18" spans="1:18">
      <c r="A18" s="1" t="s">
        <v>30</v>
      </c>
      <c r="B18" s="1" t="s">
        <v>23</v>
      </c>
      <c r="C18" s="4" t="s">
        <v>20</v>
      </c>
      <c r="D18" s="3">
        <v>27329</v>
      </c>
      <c r="E18" s="1"/>
      <c r="G18" s="1" t="s">
        <v>21</v>
      </c>
      <c r="H18" s="1"/>
      <c r="K18" s="1" t="s">
        <v>30</v>
      </c>
      <c r="L18" s="1" t="s">
        <v>23</v>
      </c>
      <c r="M18" s="4" t="s">
        <v>20</v>
      </c>
      <c r="N18" s="3">
        <v>27329</v>
      </c>
      <c r="O18" s="1"/>
      <c r="Q18" s="1" t="s">
        <v>21</v>
      </c>
      <c r="R18" s="1"/>
    </row>
    <row r="19" spans="1:18">
      <c r="A19" s="1" t="s">
        <v>31</v>
      </c>
      <c r="B19" s="1" t="s">
        <v>19</v>
      </c>
      <c r="C19" s="4" t="s">
        <v>24</v>
      </c>
      <c r="D19" s="3">
        <v>23740</v>
      </c>
      <c r="E19" s="1"/>
      <c r="G19" s="1" t="s">
        <v>25</v>
      </c>
      <c r="H19" s="1"/>
      <c r="K19" s="1" t="s">
        <v>31</v>
      </c>
      <c r="L19" s="1" t="s">
        <v>19</v>
      </c>
      <c r="M19" s="4" t="s">
        <v>24</v>
      </c>
      <c r="N19" s="3">
        <v>23740</v>
      </c>
      <c r="O19" s="1"/>
      <c r="Q19" s="1" t="s">
        <v>25</v>
      </c>
      <c r="R19" s="1"/>
    </row>
    <row r="20" spans="1:18">
      <c r="A20" s="1" t="s">
        <v>32</v>
      </c>
      <c r="B20" s="1" t="s">
        <v>23</v>
      </c>
      <c r="C20" s="4" t="s">
        <v>20</v>
      </c>
      <c r="D20" s="3">
        <v>33604</v>
      </c>
      <c r="E20" s="1"/>
      <c r="K20" s="1" t="s">
        <v>32</v>
      </c>
      <c r="L20" s="1" t="s">
        <v>23</v>
      </c>
      <c r="M20" s="4" t="s">
        <v>20</v>
      </c>
      <c r="N20" s="3">
        <v>33604</v>
      </c>
      <c r="O20" s="1"/>
    </row>
    <row r="21" spans="1:18">
      <c r="A21" s="1" t="s">
        <v>33</v>
      </c>
      <c r="B21" s="1" t="s">
        <v>19</v>
      </c>
      <c r="C21" s="4" t="s">
        <v>34</v>
      </c>
      <c r="D21" s="3">
        <v>28024</v>
      </c>
      <c r="E21" s="1"/>
      <c r="G21" s="28" t="s">
        <v>35</v>
      </c>
      <c r="H21" s="28" t="s">
        <v>17</v>
      </c>
      <c r="K21" s="1" t="s">
        <v>33</v>
      </c>
      <c r="L21" s="1" t="s">
        <v>19</v>
      </c>
      <c r="M21" s="4" t="s">
        <v>34</v>
      </c>
      <c r="N21" s="3">
        <v>28024</v>
      </c>
      <c r="O21" s="1"/>
      <c r="Q21" s="1" t="s">
        <v>35</v>
      </c>
      <c r="R21" s="1" t="s">
        <v>17</v>
      </c>
    </row>
    <row r="22" spans="1:18">
      <c r="A22" s="1" t="s">
        <v>36</v>
      </c>
      <c r="B22" s="1" t="s">
        <v>19</v>
      </c>
      <c r="C22" s="4" t="s">
        <v>37</v>
      </c>
      <c r="D22" s="3">
        <v>25840</v>
      </c>
      <c r="E22" s="1"/>
      <c r="G22" s="1" t="s">
        <v>38</v>
      </c>
      <c r="H22" s="1"/>
      <c r="K22" s="1" t="s">
        <v>36</v>
      </c>
      <c r="L22" s="1" t="s">
        <v>19</v>
      </c>
      <c r="M22" s="4" t="s">
        <v>37</v>
      </c>
      <c r="N22" s="3">
        <v>25840</v>
      </c>
      <c r="O22" s="1"/>
      <c r="Q22" s="1" t="s">
        <v>38</v>
      </c>
      <c r="R22" s="1"/>
    </row>
    <row r="23" spans="1:18">
      <c r="A23" s="1" t="s">
        <v>39</v>
      </c>
      <c r="B23" s="1" t="s">
        <v>19</v>
      </c>
      <c r="C23" s="4" t="s">
        <v>24</v>
      </c>
      <c r="D23" s="3">
        <v>36657</v>
      </c>
      <c r="E23" s="1"/>
      <c r="G23" s="1" t="s">
        <v>40</v>
      </c>
      <c r="H23" s="1"/>
      <c r="K23" s="1" t="s">
        <v>39</v>
      </c>
      <c r="L23" s="1" t="s">
        <v>19</v>
      </c>
      <c r="M23" s="4" t="s">
        <v>24</v>
      </c>
      <c r="N23" s="3">
        <v>36657</v>
      </c>
      <c r="O23" s="1"/>
      <c r="Q23" s="1" t="s">
        <v>40</v>
      </c>
      <c r="R23" s="1"/>
    </row>
    <row r="24" spans="1:18">
      <c r="A24" s="1" t="s">
        <v>41</v>
      </c>
      <c r="B24" s="1" t="s">
        <v>19</v>
      </c>
      <c r="C24" s="4" t="s">
        <v>24</v>
      </c>
      <c r="D24" s="3">
        <v>29789</v>
      </c>
      <c r="E24" s="1"/>
      <c r="G24" s="1" t="s">
        <v>42</v>
      </c>
      <c r="H24" s="1"/>
      <c r="K24" s="1" t="s">
        <v>41</v>
      </c>
      <c r="L24" s="1" t="s">
        <v>19</v>
      </c>
      <c r="M24" s="4" t="s">
        <v>24</v>
      </c>
      <c r="N24" s="3">
        <v>29789</v>
      </c>
      <c r="O24" s="1"/>
      <c r="Q24" s="1" t="s">
        <v>42</v>
      </c>
      <c r="R24" s="1"/>
    </row>
    <row r="25" spans="1:18">
      <c r="A25" s="1" t="s">
        <v>43</v>
      </c>
      <c r="B25" s="1" t="s">
        <v>19</v>
      </c>
      <c r="C25" s="4" t="s">
        <v>24</v>
      </c>
      <c r="D25" s="3">
        <v>23124</v>
      </c>
      <c r="E25" s="1"/>
      <c r="G25" s="1" t="s">
        <v>44</v>
      </c>
      <c r="H25" s="1"/>
      <c r="K25" s="1" t="s">
        <v>43</v>
      </c>
      <c r="L25" s="1" t="s">
        <v>19</v>
      </c>
      <c r="M25" s="4" t="s">
        <v>24</v>
      </c>
      <c r="N25" s="3">
        <v>23124</v>
      </c>
      <c r="O25" s="1"/>
      <c r="Q25" s="1" t="s">
        <v>44</v>
      </c>
      <c r="R25" s="1"/>
    </row>
    <row r="26" spans="1:18">
      <c r="A26" s="1" t="s">
        <v>45</v>
      </c>
      <c r="B26" s="1" t="s">
        <v>23</v>
      </c>
      <c r="C26" s="4" t="s">
        <v>37</v>
      </c>
      <c r="D26" s="3">
        <v>36623</v>
      </c>
      <c r="E26" s="1"/>
      <c r="G26" s="1" t="s">
        <v>46</v>
      </c>
      <c r="H26" s="1"/>
      <c r="K26" s="1" t="s">
        <v>45</v>
      </c>
      <c r="L26" s="1" t="s">
        <v>23</v>
      </c>
      <c r="M26" s="4" t="s">
        <v>37</v>
      </c>
      <c r="N26" s="3">
        <v>36623</v>
      </c>
      <c r="O26" s="1"/>
      <c r="Q26" s="1" t="s">
        <v>46</v>
      </c>
      <c r="R26" s="1"/>
    </row>
    <row r="27" spans="1:18">
      <c r="A27" s="1" t="s">
        <v>47</v>
      </c>
      <c r="B27" s="1" t="s">
        <v>23</v>
      </c>
      <c r="C27" s="4" t="s">
        <v>20</v>
      </c>
      <c r="D27" s="3">
        <v>32006</v>
      </c>
      <c r="E27" s="1"/>
      <c r="K27" s="1" t="s">
        <v>47</v>
      </c>
      <c r="L27" s="1" t="s">
        <v>23</v>
      </c>
      <c r="M27" s="4" t="s">
        <v>20</v>
      </c>
      <c r="N27" s="3">
        <v>32006</v>
      </c>
      <c r="O27" s="1"/>
    </row>
    <row r="28" spans="1:18">
      <c r="A28" s="1" t="s">
        <v>48</v>
      </c>
      <c r="B28" s="1" t="s">
        <v>19</v>
      </c>
      <c r="C28" s="4" t="s">
        <v>37</v>
      </c>
      <c r="D28" s="3">
        <v>31215</v>
      </c>
      <c r="E28" s="1"/>
      <c r="K28" s="1" t="s">
        <v>48</v>
      </c>
      <c r="L28" s="1" t="s">
        <v>19</v>
      </c>
      <c r="M28" s="4" t="s">
        <v>37</v>
      </c>
      <c r="N28" s="3">
        <v>31215</v>
      </c>
      <c r="O28" s="1"/>
    </row>
    <row r="29" spans="1:18">
      <c r="A29" s="1" t="s">
        <v>49</v>
      </c>
      <c r="B29" s="1" t="s">
        <v>23</v>
      </c>
      <c r="C29" s="4" t="s">
        <v>27</v>
      </c>
      <c r="D29" s="3">
        <v>29922</v>
      </c>
      <c r="E29" s="1"/>
      <c r="G29" s="28" t="s">
        <v>50</v>
      </c>
      <c r="H29" s="27"/>
      <c r="K29" s="1" t="s">
        <v>49</v>
      </c>
      <c r="L29" s="1" t="s">
        <v>23</v>
      </c>
      <c r="M29" s="4" t="s">
        <v>27</v>
      </c>
      <c r="N29" s="3">
        <v>29922</v>
      </c>
      <c r="O29" s="1"/>
      <c r="Q29" s="1" t="s">
        <v>50</v>
      </c>
      <c r="R29" s="1"/>
    </row>
    <row r="30" spans="1:18">
      <c r="A30" s="1" t="s">
        <v>51</v>
      </c>
      <c r="B30" s="1" t="s">
        <v>23</v>
      </c>
      <c r="C30" s="4" t="s">
        <v>20</v>
      </c>
      <c r="D30" s="3">
        <v>29281</v>
      </c>
      <c r="E30" s="1"/>
      <c r="K30" s="1" t="s">
        <v>51</v>
      </c>
      <c r="L30" s="1" t="s">
        <v>23</v>
      </c>
      <c r="M30" s="4" t="s">
        <v>20</v>
      </c>
      <c r="N30" s="3">
        <v>29281</v>
      </c>
      <c r="O30" s="1"/>
    </row>
    <row r="31" spans="1:18">
      <c r="A31" s="1" t="s">
        <v>52</v>
      </c>
      <c r="B31" s="1" t="s">
        <v>23</v>
      </c>
      <c r="C31" s="4" t="s">
        <v>27</v>
      </c>
      <c r="D31" s="3">
        <v>34569</v>
      </c>
      <c r="E31" s="1"/>
      <c r="K31" s="1" t="s">
        <v>52</v>
      </c>
      <c r="L31" s="1" t="s">
        <v>23</v>
      </c>
      <c r="M31" s="4" t="s">
        <v>27</v>
      </c>
      <c r="N31" s="3">
        <v>34569</v>
      </c>
      <c r="O31" s="1"/>
    </row>
    <row r="32" spans="1:18">
      <c r="A32" s="1" t="s">
        <v>53</v>
      </c>
      <c r="B32" s="1" t="s">
        <v>23</v>
      </c>
      <c r="C32" s="4" t="s">
        <v>37</v>
      </c>
      <c r="D32" s="3">
        <v>31935</v>
      </c>
      <c r="E32" s="1"/>
      <c r="K32" s="1" t="s">
        <v>53</v>
      </c>
      <c r="L32" s="1" t="s">
        <v>23</v>
      </c>
      <c r="M32" s="4" t="s">
        <v>37</v>
      </c>
      <c r="N32" s="3">
        <v>31935</v>
      </c>
      <c r="O32" s="1"/>
    </row>
    <row r="33" spans="1:15">
      <c r="A33" s="1" t="s">
        <v>54</v>
      </c>
      <c r="B33" s="1" t="s">
        <v>23</v>
      </c>
      <c r="C33" s="5" t="s">
        <v>24</v>
      </c>
      <c r="D33" s="3">
        <v>34789</v>
      </c>
      <c r="E33" s="1"/>
      <c r="K33" s="1" t="s">
        <v>54</v>
      </c>
      <c r="L33" s="1" t="s">
        <v>23</v>
      </c>
      <c r="M33" s="5" t="s">
        <v>24</v>
      </c>
      <c r="N33" s="3">
        <v>34789</v>
      </c>
      <c r="O33" s="1"/>
    </row>
    <row r="35" spans="1:15" ht="25.5">
      <c r="A35" s="51" t="s">
        <v>55</v>
      </c>
      <c r="B35" s="51"/>
      <c r="C35" s="51"/>
      <c r="D35" s="51"/>
      <c r="E35" s="51"/>
      <c r="F35" s="51"/>
      <c r="G35" s="51"/>
      <c r="H35" s="51"/>
      <c r="I35" s="51"/>
    </row>
    <row r="37" spans="1:15" ht="19.5">
      <c r="A37" s="40" t="s">
        <v>9</v>
      </c>
      <c r="B37" s="40"/>
      <c r="C37" s="40"/>
      <c r="D37" s="40"/>
      <c r="E37" s="40"/>
    </row>
    <row r="38" spans="1:15">
      <c r="D38" s="2">
        <f ca="1">TODAY()</f>
        <v>45070</v>
      </c>
      <c r="E38" s="24" t="s">
        <v>10</v>
      </c>
    </row>
    <row r="39" spans="1:15">
      <c r="A39" s="28" t="s">
        <v>11</v>
      </c>
      <c r="B39" s="28" t="s">
        <v>12</v>
      </c>
      <c r="C39" s="28" t="s">
        <v>13</v>
      </c>
      <c r="D39" s="28" t="s">
        <v>14</v>
      </c>
      <c r="E39" s="28" t="s">
        <v>15</v>
      </c>
      <c r="G39" s="28" t="s">
        <v>16</v>
      </c>
      <c r="H39" s="28" t="s">
        <v>17</v>
      </c>
    </row>
    <row r="40" spans="1:15">
      <c r="A40" s="1" t="s">
        <v>18</v>
      </c>
      <c r="B40" s="1" t="s">
        <v>19</v>
      </c>
      <c r="C40" s="4" t="s">
        <v>20</v>
      </c>
      <c r="D40" s="3">
        <v>28230</v>
      </c>
      <c r="E40" s="1">
        <f ca="1">DATEDIF(D40,$D$38,"Y")</f>
        <v>46</v>
      </c>
      <c r="G40" s="1" t="s">
        <v>21</v>
      </c>
      <c r="H40" s="1">
        <f>COUNTIF($B$40:$B$59,G40)</f>
        <v>8</v>
      </c>
    </row>
    <row r="41" spans="1:15">
      <c r="A41" s="1" t="s">
        <v>22</v>
      </c>
      <c r="B41" s="1" t="s">
        <v>23</v>
      </c>
      <c r="C41" s="4" t="s">
        <v>24</v>
      </c>
      <c r="D41" s="3">
        <v>36512</v>
      </c>
      <c r="E41" s="1">
        <f t="shared" ref="E41:E59" ca="1" si="0">DATEDIF(D41,$D$38,"Y")</f>
        <v>23</v>
      </c>
      <c r="G41" s="1" t="s">
        <v>25</v>
      </c>
      <c r="H41" s="1">
        <f>COUNTIF($B$40:$B$59,G41)</f>
        <v>12</v>
      </c>
    </row>
    <row r="42" spans="1:15" ht="24">
      <c r="A42" s="1" t="s">
        <v>26</v>
      </c>
      <c r="B42" s="1" t="s">
        <v>23</v>
      </c>
      <c r="C42" s="4" t="s">
        <v>27</v>
      </c>
      <c r="D42" s="3">
        <v>31821</v>
      </c>
      <c r="E42" s="1">
        <f t="shared" ca="1" si="0"/>
        <v>36</v>
      </c>
      <c r="H42" s="26" t="str">
        <f ca="1">_xlfn.FORMULATEXT(H40)</f>
        <v>=COUNTIF($B$40:$B$59,G40)</v>
      </c>
    </row>
    <row r="43" spans="1:15">
      <c r="A43" s="1" t="s">
        <v>28</v>
      </c>
      <c r="B43" s="1" t="s">
        <v>23</v>
      </c>
      <c r="C43" s="4" t="s">
        <v>20</v>
      </c>
      <c r="D43" s="3">
        <v>32436</v>
      </c>
      <c r="E43" s="1">
        <f t="shared" ca="1" si="0"/>
        <v>34</v>
      </c>
    </row>
    <row r="44" spans="1:15">
      <c r="A44" s="1" t="s">
        <v>30</v>
      </c>
      <c r="B44" s="1" t="s">
        <v>23</v>
      </c>
      <c r="C44" s="4" t="s">
        <v>20</v>
      </c>
      <c r="D44" s="3">
        <v>27329</v>
      </c>
      <c r="E44" s="1">
        <f t="shared" ca="1" si="0"/>
        <v>48</v>
      </c>
      <c r="G44" s="28" t="s">
        <v>29</v>
      </c>
      <c r="H44" s="28" t="s">
        <v>17</v>
      </c>
    </row>
    <row r="45" spans="1:15">
      <c r="A45" s="1" t="s">
        <v>31</v>
      </c>
      <c r="B45" s="1" t="s">
        <v>19</v>
      </c>
      <c r="C45" s="4" t="s">
        <v>24</v>
      </c>
      <c r="D45" s="3">
        <v>23740</v>
      </c>
      <c r="E45" s="1">
        <f t="shared" ca="1" si="0"/>
        <v>58</v>
      </c>
      <c r="G45" s="1" t="s">
        <v>21</v>
      </c>
      <c r="H45" s="1">
        <f ca="1">AVERAGEIF($B$40:$B$59,G45,$E$40:$E$59)</f>
        <v>45.375</v>
      </c>
    </row>
    <row r="46" spans="1:15">
      <c r="A46" s="1" t="s">
        <v>32</v>
      </c>
      <c r="B46" s="1" t="s">
        <v>23</v>
      </c>
      <c r="C46" s="4" t="s">
        <v>20</v>
      </c>
      <c r="D46" s="3">
        <v>33604</v>
      </c>
      <c r="E46" s="1">
        <f t="shared" ca="1" si="0"/>
        <v>31</v>
      </c>
      <c r="G46" s="1" t="s">
        <v>25</v>
      </c>
      <c r="H46" s="6">
        <f ca="1">AVERAGEIF($B$40:$B$59,G46,$E$40:$E$59)</f>
        <v>33.75</v>
      </c>
    </row>
    <row r="47" spans="1:15" ht="24">
      <c r="A47" s="1" t="s">
        <v>33</v>
      </c>
      <c r="B47" s="1" t="s">
        <v>19</v>
      </c>
      <c r="C47" s="4" t="s">
        <v>34</v>
      </c>
      <c r="D47" s="3">
        <v>28024</v>
      </c>
      <c r="E47" s="1">
        <f t="shared" ca="1" si="0"/>
        <v>46</v>
      </c>
      <c r="H47" s="26" t="str">
        <f ca="1">_xlfn.FORMULATEXT(H46)</f>
        <v>=AVERAGEIF($B$40:$B$59,G46,$E$40:$E$59)</v>
      </c>
    </row>
    <row r="48" spans="1:15">
      <c r="A48" s="1" t="s">
        <v>36</v>
      </c>
      <c r="B48" s="1" t="s">
        <v>19</v>
      </c>
      <c r="C48" s="4" t="s">
        <v>37</v>
      </c>
      <c r="D48" s="3">
        <v>25840</v>
      </c>
      <c r="E48" s="1">
        <f t="shared" ca="1" si="0"/>
        <v>52</v>
      </c>
    </row>
    <row r="49" spans="1:8">
      <c r="A49" s="1" t="s">
        <v>39</v>
      </c>
      <c r="B49" s="1" t="s">
        <v>19</v>
      </c>
      <c r="C49" s="4" t="s">
        <v>24</v>
      </c>
      <c r="D49" s="3">
        <v>36657</v>
      </c>
      <c r="E49" s="1">
        <f t="shared" ca="1" si="0"/>
        <v>23</v>
      </c>
      <c r="G49" s="28" t="s">
        <v>35</v>
      </c>
      <c r="H49" s="28" t="s">
        <v>17</v>
      </c>
    </row>
    <row r="50" spans="1:8">
      <c r="A50" s="1" t="s">
        <v>41</v>
      </c>
      <c r="B50" s="1" t="s">
        <v>19</v>
      </c>
      <c r="C50" s="4" t="s">
        <v>24</v>
      </c>
      <c r="D50" s="3">
        <v>29789</v>
      </c>
      <c r="E50" s="1">
        <f t="shared" ca="1" si="0"/>
        <v>41</v>
      </c>
      <c r="G50" s="1" t="s">
        <v>38</v>
      </c>
      <c r="H50" s="1">
        <f>COUNTIF($C$40:$C$59,G50)</f>
        <v>6</v>
      </c>
    </row>
    <row r="51" spans="1:8">
      <c r="A51" s="1" t="s">
        <v>43</v>
      </c>
      <c r="B51" s="1" t="s">
        <v>19</v>
      </c>
      <c r="C51" s="4" t="s">
        <v>24</v>
      </c>
      <c r="D51" s="3">
        <v>23124</v>
      </c>
      <c r="E51" s="1">
        <f t="shared" ca="1" si="0"/>
        <v>60</v>
      </c>
      <c r="G51" s="1" t="s">
        <v>40</v>
      </c>
      <c r="H51" s="1">
        <f t="shared" ref="H51:H54" si="1">COUNTIF($C$40:$C$59,G51)</f>
        <v>6</v>
      </c>
    </row>
    <row r="52" spans="1:8">
      <c r="A52" s="1" t="s">
        <v>45</v>
      </c>
      <c r="B52" s="1" t="s">
        <v>23</v>
      </c>
      <c r="C52" s="4" t="s">
        <v>37</v>
      </c>
      <c r="D52" s="3">
        <v>36623</v>
      </c>
      <c r="E52" s="1">
        <f t="shared" ca="1" si="0"/>
        <v>23</v>
      </c>
      <c r="G52" s="1" t="s">
        <v>42</v>
      </c>
      <c r="H52" s="1">
        <f t="shared" si="1"/>
        <v>3</v>
      </c>
    </row>
    <row r="53" spans="1:8">
      <c r="A53" s="1" t="s">
        <v>47</v>
      </c>
      <c r="B53" s="1" t="s">
        <v>23</v>
      </c>
      <c r="C53" s="4" t="s">
        <v>20</v>
      </c>
      <c r="D53" s="3">
        <v>32006</v>
      </c>
      <c r="E53" s="1">
        <f t="shared" ca="1" si="0"/>
        <v>35</v>
      </c>
      <c r="G53" s="1" t="s">
        <v>44</v>
      </c>
      <c r="H53" s="1">
        <f t="shared" si="1"/>
        <v>1</v>
      </c>
    </row>
    <row r="54" spans="1:8">
      <c r="A54" s="1" t="s">
        <v>48</v>
      </c>
      <c r="B54" s="1" t="s">
        <v>19</v>
      </c>
      <c r="C54" s="4" t="s">
        <v>37</v>
      </c>
      <c r="D54" s="3">
        <v>31215</v>
      </c>
      <c r="E54" s="1">
        <f t="shared" ca="1" si="0"/>
        <v>37</v>
      </c>
      <c r="G54" s="1" t="s">
        <v>46</v>
      </c>
      <c r="H54" s="1">
        <f t="shared" si="1"/>
        <v>4</v>
      </c>
    </row>
    <row r="55" spans="1:8" ht="24">
      <c r="A55" s="1" t="s">
        <v>49</v>
      </c>
      <c r="B55" s="1" t="s">
        <v>23</v>
      </c>
      <c r="C55" s="4" t="s">
        <v>27</v>
      </c>
      <c r="D55" s="3">
        <v>29922</v>
      </c>
      <c r="E55" s="1">
        <f t="shared" ca="1" si="0"/>
        <v>41</v>
      </c>
      <c r="H55" s="26" t="str">
        <f ca="1">_xlfn.FORMULATEXT(H50)</f>
        <v>=COUNTIF($C$40:$C$59,G50)</v>
      </c>
    </row>
    <row r="56" spans="1:8">
      <c r="A56" s="1" t="s">
        <v>51</v>
      </c>
      <c r="B56" s="1" t="s">
        <v>23</v>
      </c>
      <c r="C56" s="4" t="s">
        <v>20</v>
      </c>
      <c r="D56" s="3">
        <v>29281</v>
      </c>
      <c r="E56" s="1">
        <f t="shared" ca="1" si="0"/>
        <v>43</v>
      </c>
    </row>
    <row r="57" spans="1:8">
      <c r="A57" s="1" t="s">
        <v>52</v>
      </c>
      <c r="B57" s="1" t="s">
        <v>23</v>
      </c>
      <c r="C57" s="4" t="s">
        <v>27</v>
      </c>
      <c r="D57" s="3">
        <v>34569</v>
      </c>
      <c r="E57" s="1">
        <f t="shared" ca="1" si="0"/>
        <v>28</v>
      </c>
      <c r="G57" s="28" t="s">
        <v>50</v>
      </c>
      <c r="H57" s="29">
        <f ca="1">COUNTIF($E$40:$E$59,"&gt;=30")</f>
        <v>15</v>
      </c>
    </row>
    <row r="58" spans="1:8" ht="24">
      <c r="A58" s="1" t="s">
        <v>53</v>
      </c>
      <c r="B58" s="1" t="s">
        <v>23</v>
      </c>
      <c r="C58" s="4" t="s">
        <v>37</v>
      </c>
      <c r="D58" s="3">
        <v>31935</v>
      </c>
      <c r="E58" s="1">
        <f t="shared" ca="1" si="0"/>
        <v>35</v>
      </c>
      <c r="H58" s="26" t="str">
        <f ca="1">_xlfn.FORMULATEXT(H57)</f>
        <v>=COUNTIF($E$40:$E$59,"&gt;=30")</v>
      </c>
    </row>
    <row r="59" spans="1:8">
      <c r="A59" s="1" t="s">
        <v>54</v>
      </c>
      <c r="B59" s="1" t="s">
        <v>23</v>
      </c>
      <c r="C59" s="5" t="s">
        <v>24</v>
      </c>
      <c r="D59" s="3">
        <v>34789</v>
      </c>
      <c r="E59" s="1">
        <f t="shared" ca="1" si="0"/>
        <v>28</v>
      </c>
    </row>
  </sheetData>
  <mergeCells count="13">
    <mergeCell ref="A37:E37"/>
    <mergeCell ref="A8:I8"/>
    <mergeCell ref="A35:I35"/>
    <mergeCell ref="A9:I9"/>
    <mergeCell ref="A1:I1"/>
    <mergeCell ref="K1:R1"/>
    <mergeCell ref="A11:E11"/>
    <mergeCell ref="K11:O11"/>
    <mergeCell ref="A3:I3"/>
    <mergeCell ref="A4:I4"/>
    <mergeCell ref="A5:I5"/>
    <mergeCell ref="A6:I6"/>
    <mergeCell ref="A7:I7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50"/>
  <sheetViews>
    <sheetView zoomScale="110" zoomScaleNormal="110" workbookViewId="0">
      <pane ySplit="8" topLeftCell="A9" activePane="bottomLeft" state="frozen"/>
      <selection pane="bottomLeft" sqref="A1:L1"/>
    </sheetView>
  </sheetViews>
  <sheetFormatPr defaultRowHeight="18.75"/>
  <cols>
    <col min="1" max="1" width="7.875" customWidth="1"/>
    <col min="3" max="3" width="13" bestFit="1" customWidth="1"/>
    <col min="4" max="4" width="9.125" bestFit="1" customWidth="1"/>
    <col min="5" max="5" width="8.25" bestFit="1" customWidth="1"/>
    <col min="6" max="6" width="9.125" bestFit="1" customWidth="1"/>
    <col min="7" max="7" width="7.625" customWidth="1"/>
    <col min="8" max="8" width="10.5" bestFit="1" customWidth="1"/>
    <col min="11" max="11" width="9.125" bestFit="1" customWidth="1"/>
    <col min="12" max="12" width="10.5" bestFit="1" customWidth="1"/>
    <col min="14" max="14" width="10.625" bestFit="1" customWidth="1"/>
    <col min="16" max="16" width="13" bestFit="1" customWidth="1"/>
  </cols>
  <sheetData>
    <row r="1" spans="1:25" ht="25.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N1" s="56" t="s">
        <v>1</v>
      </c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</row>
    <row r="2" spans="1:25" ht="19.5">
      <c r="A2" s="45" t="s">
        <v>56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</row>
    <row r="3" spans="1:25" ht="19.5">
      <c r="A3" s="46" t="s">
        <v>57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</row>
    <row r="4" spans="1:25" ht="19.5">
      <c r="A4" s="46" t="s">
        <v>58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</row>
    <row r="5" spans="1:25" ht="19.5">
      <c r="A5" s="32" t="s">
        <v>59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19.5">
      <c r="A6" s="46" t="s">
        <v>60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</row>
    <row r="7" spans="1:25" ht="19.5">
      <c r="A7" s="46" t="s">
        <v>61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</row>
    <row r="8" spans="1:25" ht="19.5">
      <c r="A8" s="46" t="s">
        <v>62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</row>
    <row r="10" spans="1:25" ht="25.5">
      <c r="A10" s="43" t="s">
        <v>63</v>
      </c>
      <c r="B10" s="43"/>
      <c r="C10" s="43"/>
      <c r="D10" s="43"/>
      <c r="E10" s="43"/>
      <c r="F10" s="43"/>
      <c r="G10" s="43"/>
      <c r="H10" s="43"/>
      <c r="N10" s="43" t="s">
        <v>63</v>
      </c>
      <c r="O10" s="43"/>
      <c r="P10" s="43"/>
      <c r="Q10" s="43"/>
      <c r="R10" s="43"/>
      <c r="S10" s="43"/>
      <c r="T10" s="43"/>
      <c r="U10" s="43"/>
    </row>
    <row r="11" spans="1:25">
      <c r="G11" t="s">
        <v>64</v>
      </c>
      <c r="H11" s="31">
        <v>0.1</v>
      </c>
      <c r="T11" t="s">
        <v>64</v>
      </c>
      <c r="U11" s="11">
        <v>0.1</v>
      </c>
    </row>
    <row r="12" spans="1:25">
      <c r="S12" s="11"/>
    </row>
    <row r="13" spans="1:25">
      <c r="A13" s="34" t="s">
        <v>65</v>
      </c>
      <c r="B13" s="34" t="s">
        <v>66</v>
      </c>
      <c r="C13" s="34" t="s">
        <v>67</v>
      </c>
      <c r="D13" s="34" t="s">
        <v>68</v>
      </c>
      <c r="E13" s="34" t="s">
        <v>69</v>
      </c>
      <c r="F13" s="34" t="s">
        <v>70</v>
      </c>
      <c r="G13" s="34" t="s">
        <v>71</v>
      </c>
      <c r="H13" s="34" t="s">
        <v>72</v>
      </c>
      <c r="J13" t="s">
        <v>73</v>
      </c>
      <c r="N13" s="34" t="s">
        <v>65</v>
      </c>
      <c r="O13" s="34" t="s">
        <v>66</v>
      </c>
      <c r="P13" s="34" t="s">
        <v>67</v>
      </c>
      <c r="Q13" s="34" t="s">
        <v>68</v>
      </c>
      <c r="R13" s="34" t="s">
        <v>69</v>
      </c>
      <c r="S13" s="34" t="s">
        <v>70</v>
      </c>
      <c r="T13" s="34" t="s">
        <v>71</v>
      </c>
      <c r="U13" s="34" t="s">
        <v>72</v>
      </c>
      <c r="W13" t="s">
        <v>73</v>
      </c>
    </row>
    <row r="14" spans="1:25">
      <c r="A14" s="35">
        <v>44411</v>
      </c>
      <c r="B14" t="s">
        <v>74</v>
      </c>
      <c r="C14" t="s">
        <v>75</v>
      </c>
      <c r="D14">
        <v>104000</v>
      </c>
      <c r="G14">
        <v>15</v>
      </c>
      <c r="K14" t="s">
        <v>71</v>
      </c>
      <c r="L14" t="s">
        <v>72</v>
      </c>
      <c r="N14" s="35">
        <v>44411</v>
      </c>
      <c r="O14" t="s">
        <v>74</v>
      </c>
      <c r="P14" t="s">
        <v>75</v>
      </c>
      <c r="Q14">
        <v>104000</v>
      </c>
      <c r="T14">
        <v>15</v>
      </c>
      <c r="X14" t="s">
        <v>71</v>
      </c>
      <c r="Y14" t="s">
        <v>72</v>
      </c>
    </row>
    <row r="15" spans="1:25">
      <c r="A15" s="35">
        <v>44419</v>
      </c>
      <c r="B15" t="s">
        <v>76</v>
      </c>
      <c r="C15" t="s">
        <v>75</v>
      </c>
      <c r="D15">
        <v>126000</v>
      </c>
      <c r="G15">
        <v>26</v>
      </c>
      <c r="J15" t="s">
        <v>75</v>
      </c>
      <c r="N15" s="35">
        <v>44419</v>
      </c>
      <c r="O15" t="s">
        <v>76</v>
      </c>
      <c r="P15" t="s">
        <v>75</v>
      </c>
      <c r="Q15">
        <v>126000</v>
      </c>
      <c r="T15">
        <v>26</v>
      </c>
      <c r="W15" t="s">
        <v>75</v>
      </c>
    </row>
    <row r="16" spans="1:25">
      <c r="A16" s="35">
        <v>44421</v>
      </c>
      <c r="B16" t="s">
        <v>77</v>
      </c>
      <c r="C16" t="s">
        <v>75</v>
      </c>
      <c r="D16">
        <v>135000</v>
      </c>
      <c r="G16">
        <v>23</v>
      </c>
      <c r="J16" t="s">
        <v>78</v>
      </c>
      <c r="N16" s="35">
        <v>44421</v>
      </c>
      <c r="O16" t="s">
        <v>77</v>
      </c>
      <c r="P16" t="s">
        <v>75</v>
      </c>
      <c r="Q16">
        <v>135000</v>
      </c>
      <c r="T16">
        <v>23</v>
      </c>
      <c r="W16" t="s">
        <v>78</v>
      </c>
    </row>
    <row r="17" spans="1:25">
      <c r="A17" s="35">
        <v>44421</v>
      </c>
      <c r="B17" t="s">
        <v>79</v>
      </c>
      <c r="C17" t="s">
        <v>75</v>
      </c>
      <c r="D17">
        <v>132000</v>
      </c>
      <c r="G17">
        <v>29</v>
      </c>
      <c r="J17" t="s">
        <v>80</v>
      </c>
      <c r="N17" s="35">
        <v>44421</v>
      </c>
      <c r="O17" t="s">
        <v>79</v>
      </c>
      <c r="P17" t="s">
        <v>75</v>
      </c>
      <c r="Q17">
        <v>132000</v>
      </c>
      <c r="T17">
        <v>29</v>
      </c>
      <c r="W17" t="s">
        <v>80</v>
      </c>
    </row>
    <row r="18" spans="1:25">
      <c r="A18" s="35">
        <v>44422</v>
      </c>
      <c r="B18" t="s">
        <v>81</v>
      </c>
      <c r="C18" t="s">
        <v>78</v>
      </c>
      <c r="D18">
        <v>106000</v>
      </c>
      <c r="G18">
        <v>27</v>
      </c>
      <c r="N18" s="35">
        <v>44422</v>
      </c>
      <c r="O18" s="10" t="s">
        <v>81</v>
      </c>
      <c r="P18" s="10" t="s">
        <v>78</v>
      </c>
      <c r="Q18">
        <v>106000</v>
      </c>
      <c r="T18">
        <v>27</v>
      </c>
    </row>
    <row r="19" spans="1:25">
      <c r="A19" s="35">
        <v>44424</v>
      </c>
      <c r="B19" t="s">
        <v>82</v>
      </c>
      <c r="C19" t="s">
        <v>78</v>
      </c>
      <c r="D19">
        <v>119000</v>
      </c>
      <c r="G19">
        <v>19</v>
      </c>
      <c r="J19" t="s">
        <v>83</v>
      </c>
      <c r="N19" s="35">
        <v>44424</v>
      </c>
      <c r="O19" s="10" t="s">
        <v>82</v>
      </c>
      <c r="P19" s="10" t="s">
        <v>78</v>
      </c>
      <c r="Q19">
        <v>119000</v>
      </c>
      <c r="T19">
        <v>19</v>
      </c>
      <c r="W19" t="s">
        <v>83</v>
      </c>
    </row>
    <row r="20" spans="1:25">
      <c r="A20" s="35">
        <v>44424</v>
      </c>
      <c r="B20" t="s">
        <v>84</v>
      </c>
      <c r="C20" t="s">
        <v>78</v>
      </c>
      <c r="D20">
        <v>90000</v>
      </c>
      <c r="G20">
        <v>24</v>
      </c>
      <c r="K20" t="s">
        <v>71</v>
      </c>
      <c r="L20" t="s">
        <v>72</v>
      </c>
      <c r="N20" s="35">
        <v>44424</v>
      </c>
      <c r="O20" s="10" t="s">
        <v>84</v>
      </c>
      <c r="P20" s="10" t="s">
        <v>78</v>
      </c>
      <c r="Q20">
        <v>90000</v>
      </c>
      <c r="T20">
        <v>24</v>
      </c>
      <c r="X20" t="s">
        <v>71</v>
      </c>
      <c r="Y20" t="s">
        <v>72</v>
      </c>
    </row>
    <row r="21" spans="1:25">
      <c r="A21" s="35">
        <v>44424</v>
      </c>
      <c r="B21" t="s">
        <v>85</v>
      </c>
      <c r="C21" t="s">
        <v>78</v>
      </c>
      <c r="D21">
        <v>106000</v>
      </c>
      <c r="G21">
        <v>18</v>
      </c>
      <c r="J21" t="s">
        <v>75</v>
      </c>
      <c r="N21" s="35">
        <v>44424</v>
      </c>
      <c r="O21" s="10" t="s">
        <v>85</v>
      </c>
      <c r="P21" s="10" t="s">
        <v>78</v>
      </c>
      <c r="Q21">
        <v>106000</v>
      </c>
      <c r="T21">
        <v>18</v>
      </c>
      <c r="W21" t="s">
        <v>75</v>
      </c>
    </row>
    <row r="22" spans="1:25">
      <c r="A22" s="35">
        <v>44426</v>
      </c>
      <c r="B22" t="s">
        <v>86</v>
      </c>
      <c r="C22" t="s">
        <v>80</v>
      </c>
      <c r="D22">
        <v>30000</v>
      </c>
      <c r="G22">
        <v>15</v>
      </c>
      <c r="J22" t="s">
        <v>78</v>
      </c>
      <c r="N22" s="35">
        <v>44426</v>
      </c>
      <c r="O22" s="10" t="s">
        <v>86</v>
      </c>
      <c r="P22" s="10" t="s">
        <v>80</v>
      </c>
      <c r="Q22">
        <v>30000</v>
      </c>
      <c r="T22">
        <v>15</v>
      </c>
      <c r="W22" t="s">
        <v>78</v>
      </c>
    </row>
    <row r="23" spans="1:25">
      <c r="A23" s="35">
        <v>44426</v>
      </c>
      <c r="B23" t="s">
        <v>87</v>
      </c>
      <c r="C23" t="s">
        <v>80</v>
      </c>
      <c r="D23">
        <v>18000</v>
      </c>
      <c r="G23">
        <v>18</v>
      </c>
      <c r="J23" t="s">
        <v>80</v>
      </c>
      <c r="N23" s="35">
        <v>44426</v>
      </c>
      <c r="O23" s="10" t="s">
        <v>87</v>
      </c>
      <c r="P23" s="10" t="s">
        <v>80</v>
      </c>
      <c r="Q23">
        <v>18000</v>
      </c>
      <c r="T23">
        <v>18</v>
      </c>
      <c r="W23" t="s">
        <v>80</v>
      </c>
    </row>
    <row r="24" spans="1:25">
      <c r="A24" s="35">
        <v>44434</v>
      </c>
      <c r="B24" t="s">
        <v>88</v>
      </c>
      <c r="C24" t="s">
        <v>80</v>
      </c>
      <c r="D24">
        <v>21000</v>
      </c>
      <c r="G24">
        <v>27</v>
      </c>
      <c r="N24" s="35">
        <v>44434</v>
      </c>
      <c r="O24" s="10" t="s">
        <v>88</v>
      </c>
      <c r="P24" s="10" t="s">
        <v>80</v>
      </c>
      <c r="Q24">
        <v>21000</v>
      </c>
      <c r="T24">
        <v>27</v>
      </c>
    </row>
    <row r="25" spans="1:25">
      <c r="A25" s="35">
        <v>44434</v>
      </c>
      <c r="B25" t="s">
        <v>89</v>
      </c>
      <c r="C25" t="s">
        <v>80</v>
      </c>
      <c r="D25">
        <v>49000</v>
      </c>
      <c r="G25">
        <v>19</v>
      </c>
      <c r="N25" s="35">
        <v>44434</v>
      </c>
      <c r="O25" s="10" t="s">
        <v>89</v>
      </c>
      <c r="P25" s="10" t="s">
        <v>80</v>
      </c>
      <c r="Q25">
        <v>49000</v>
      </c>
      <c r="T25">
        <v>19</v>
      </c>
    </row>
    <row r="26" spans="1:25">
      <c r="A26" t="s">
        <v>90</v>
      </c>
      <c r="C26" t="s">
        <v>90</v>
      </c>
      <c r="N26" s="2" t="s">
        <v>90</v>
      </c>
      <c r="O26" s="2"/>
      <c r="P26" s="2"/>
      <c r="Q26" s="2"/>
      <c r="R26" s="2"/>
      <c r="S26" s="2"/>
    </row>
    <row r="29" spans="1:25" ht="25.5">
      <c r="A29" s="56" t="s">
        <v>55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</row>
    <row r="31" spans="1:25" ht="26.25" thickBot="1">
      <c r="A31" s="43" t="s">
        <v>63</v>
      </c>
      <c r="B31" s="43"/>
      <c r="C31" s="43"/>
      <c r="D31" s="43"/>
      <c r="E31" s="43"/>
      <c r="F31" s="43"/>
      <c r="G31" s="43"/>
      <c r="H31" s="43"/>
    </row>
    <row r="32" spans="1:25" ht="19.5" thickBot="1">
      <c r="G32" s="17" t="s">
        <v>64</v>
      </c>
      <c r="H32" s="12">
        <v>0.1</v>
      </c>
    </row>
    <row r="33" spans="1:12">
      <c r="A33" s="9"/>
      <c r="B33" s="9"/>
      <c r="C33" s="9"/>
      <c r="D33" s="9"/>
      <c r="E33" s="9"/>
      <c r="F33" s="9"/>
      <c r="G33" s="9"/>
      <c r="H33" s="13"/>
    </row>
    <row r="34" spans="1:12">
      <c r="A34" s="34" t="s">
        <v>91</v>
      </c>
      <c r="B34" s="34" t="s">
        <v>92</v>
      </c>
      <c r="C34" s="34" t="s">
        <v>93</v>
      </c>
      <c r="D34" s="34" t="s">
        <v>94</v>
      </c>
      <c r="E34" s="34" t="s">
        <v>95</v>
      </c>
      <c r="F34" s="34" t="s">
        <v>96</v>
      </c>
      <c r="G34" s="34" t="s">
        <v>97</v>
      </c>
      <c r="H34" s="34" t="s">
        <v>98</v>
      </c>
      <c r="J34" s="44" t="s">
        <v>73</v>
      </c>
      <c r="K34" s="44"/>
      <c r="L34" s="44"/>
    </row>
    <row r="35" spans="1:12">
      <c r="A35" s="36">
        <v>44411</v>
      </c>
      <c r="B35" s="14" t="s">
        <v>74</v>
      </c>
      <c r="C35" s="14" t="s">
        <v>75</v>
      </c>
      <c r="D35" s="14">
        <v>104000</v>
      </c>
      <c r="E35" s="14">
        <f>D35+D35*30%</f>
        <v>135200</v>
      </c>
      <c r="F35" s="14">
        <f t="shared" ref="F35:F46" si="0">E35+E35*$H$11</f>
        <v>148720</v>
      </c>
      <c r="G35" s="14">
        <v>15</v>
      </c>
      <c r="H35" s="16">
        <f>F35*G35</f>
        <v>2230800</v>
      </c>
      <c r="J35" s="23"/>
      <c r="K35" s="8" t="s">
        <v>71</v>
      </c>
      <c r="L35" s="8" t="s">
        <v>72</v>
      </c>
    </row>
    <row r="36" spans="1:12">
      <c r="A36" s="36">
        <v>44419</v>
      </c>
      <c r="B36" s="14" t="s">
        <v>76</v>
      </c>
      <c r="C36" s="14" t="s">
        <v>75</v>
      </c>
      <c r="D36" s="14">
        <v>126000</v>
      </c>
      <c r="E36" s="14">
        <f t="shared" ref="E36:E46" si="1">D36+D36*30%</f>
        <v>163800</v>
      </c>
      <c r="F36" s="14">
        <f t="shared" si="0"/>
        <v>180180</v>
      </c>
      <c r="G36" s="14">
        <v>26</v>
      </c>
      <c r="H36" s="16">
        <f t="shared" ref="H36:H46" si="2">F36*G36</f>
        <v>4684680</v>
      </c>
      <c r="J36" s="7" t="s">
        <v>75</v>
      </c>
      <c r="K36" s="14">
        <f>SUMIF($C$35:$C$46,$J36,G$35:G$46)</f>
        <v>93</v>
      </c>
      <c r="L36" s="14">
        <f>SUMIF($C$35:$C$46,$J36,H$35:H$46)</f>
        <v>16829670</v>
      </c>
    </row>
    <row r="37" spans="1:12">
      <c r="A37" s="36">
        <v>44421</v>
      </c>
      <c r="B37" s="14" t="s">
        <v>77</v>
      </c>
      <c r="C37" s="14" t="s">
        <v>75</v>
      </c>
      <c r="D37" s="14">
        <v>135000</v>
      </c>
      <c r="E37" s="14">
        <f t="shared" si="1"/>
        <v>175500</v>
      </c>
      <c r="F37" s="14">
        <f t="shared" si="0"/>
        <v>193050</v>
      </c>
      <c r="G37" s="14">
        <v>23</v>
      </c>
      <c r="H37" s="16">
        <f t="shared" si="2"/>
        <v>4440150</v>
      </c>
      <c r="J37" s="7" t="s">
        <v>78</v>
      </c>
      <c r="K37" s="14">
        <f t="shared" ref="K37:L38" si="3">SUMIF($C$35:$C$46,$J37,G$35:G$46)</f>
        <v>88</v>
      </c>
      <c r="L37" s="14">
        <f t="shared" si="3"/>
        <v>13143130</v>
      </c>
    </row>
    <row r="38" spans="1:12">
      <c r="A38" s="36">
        <v>44421</v>
      </c>
      <c r="B38" s="14" t="s">
        <v>79</v>
      </c>
      <c r="C38" s="14" t="s">
        <v>75</v>
      </c>
      <c r="D38" s="14">
        <v>132000</v>
      </c>
      <c r="E38" s="14">
        <f t="shared" si="1"/>
        <v>171600</v>
      </c>
      <c r="F38" s="14">
        <f t="shared" si="0"/>
        <v>188760</v>
      </c>
      <c r="G38" s="14">
        <v>29</v>
      </c>
      <c r="H38" s="16">
        <f t="shared" si="2"/>
        <v>5474040</v>
      </c>
      <c r="J38" s="7" t="s">
        <v>80</v>
      </c>
      <c r="K38" s="14">
        <f t="shared" si="3"/>
        <v>79</v>
      </c>
      <c r="L38" s="14">
        <f t="shared" si="3"/>
        <v>3248960</v>
      </c>
    </row>
    <row r="39" spans="1:12" ht="24">
      <c r="A39" s="36">
        <v>44422</v>
      </c>
      <c r="B39" s="15" t="s">
        <v>81</v>
      </c>
      <c r="C39" s="15" t="s">
        <v>78</v>
      </c>
      <c r="D39" s="14">
        <v>106000</v>
      </c>
      <c r="E39" s="14">
        <f t="shared" si="1"/>
        <v>137800</v>
      </c>
      <c r="F39" s="14">
        <f t="shared" si="0"/>
        <v>151580</v>
      </c>
      <c r="G39" s="14">
        <v>27</v>
      </c>
      <c r="H39" s="16">
        <f t="shared" si="2"/>
        <v>4092660</v>
      </c>
      <c r="K39" s="26" t="str">
        <f ca="1">_xlfn.FORMULATEXT(K36)</f>
        <v>=SUMIF($C$35:$C$46,$J36,G$35:G$46)</v>
      </c>
    </row>
    <row r="40" spans="1:12" ht="24">
      <c r="A40" s="36">
        <v>44424</v>
      </c>
      <c r="B40" s="15" t="s">
        <v>82</v>
      </c>
      <c r="C40" s="15" t="s">
        <v>78</v>
      </c>
      <c r="D40" s="14">
        <v>119000</v>
      </c>
      <c r="E40" s="14">
        <f t="shared" si="1"/>
        <v>154700</v>
      </c>
      <c r="F40" s="14">
        <f t="shared" si="0"/>
        <v>170170</v>
      </c>
      <c r="G40" s="14">
        <v>19</v>
      </c>
      <c r="H40" s="16">
        <f t="shared" si="2"/>
        <v>3233230</v>
      </c>
      <c r="L40" s="26" t="str">
        <f ca="1">_xlfn.FORMULATEXT(L36)</f>
        <v>=SUMIF($C$35:$C$46,$J36,H$35:H$46)</v>
      </c>
    </row>
    <row r="41" spans="1:12">
      <c r="A41" s="36">
        <v>44424</v>
      </c>
      <c r="B41" s="15" t="s">
        <v>84</v>
      </c>
      <c r="C41" s="15" t="s">
        <v>78</v>
      </c>
      <c r="D41" s="14">
        <v>90000</v>
      </c>
      <c r="E41" s="14">
        <f t="shared" si="1"/>
        <v>117000</v>
      </c>
      <c r="F41" s="14">
        <f t="shared" si="0"/>
        <v>128700</v>
      </c>
      <c r="G41" s="14">
        <v>24</v>
      </c>
      <c r="H41" s="16">
        <f t="shared" si="2"/>
        <v>3088800</v>
      </c>
    </row>
    <row r="42" spans="1:12">
      <c r="A42" s="36">
        <v>44424</v>
      </c>
      <c r="B42" s="15" t="s">
        <v>85</v>
      </c>
      <c r="C42" s="15" t="s">
        <v>78</v>
      </c>
      <c r="D42" s="14">
        <v>106000</v>
      </c>
      <c r="E42" s="14">
        <f t="shared" si="1"/>
        <v>137800</v>
      </c>
      <c r="F42" s="14">
        <f t="shared" si="0"/>
        <v>151580</v>
      </c>
      <c r="G42" s="14">
        <v>18</v>
      </c>
      <c r="H42" s="16">
        <f t="shared" si="2"/>
        <v>2728440</v>
      </c>
    </row>
    <row r="43" spans="1:12">
      <c r="A43" s="36">
        <v>44426</v>
      </c>
      <c r="B43" s="15" t="s">
        <v>86</v>
      </c>
      <c r="C43" s="15" t="s">
        <v>80</v>
      </c>
      <c r="D43" s="14">
        <v>30000</v>
      </c>
      <c r="E43" s="14">
        <f t="shared" si="1"/>
        <v>39000</v>
      </c>
      <c r="F43" s="14">
        <f t="shared" si="0"/>
        <v>42900</v>
      </c>
      <c r="G43" s="14">
        <v>15</v>
      </c>
      <c r="H43" s="16">
        <f t="shared" si="2"/>
        <v>643500</v>
      </c>
      <c r="J43" s="44" t="s">
        <v>83</v>
      </c>
      <c r="K43" s="44"/>
      <c r="L43" s="44"/>
    </row>
    <row r="44" spans="1:12">
      <c r="A44" s="36">
        <v>44426</v>
      </c>
      <c r="B44" s="15" t="s">
        <v>87</v>
      </c>
      <c r="C44" s="15" t="s">
        <v>80</v>
      </c>
      <c r="D44" s="14">
        <v>18000</v>
      </c>
      <c r="E44" s="14">
        <f t="shared" si="1"/>
        <v>23400</v>
      </c>
      <c r="F44" s="14">
        <f t="shared" si="0"/>
        <v>25740</v>
      </c>
      <c r="G44" s="14">
        <v>18</v>
      </c>
      <c r="H44" s="16">
        <f t="shared" si="2"/>
        <v>463320</v>
      </c>
      <c r="J44" s="23"/>
      <c r="K44" s="8" t="s">
        <v>71</v>
      </c>
      <c r="L44" s="8" t="s">
        <v>72</v>
      </c>
    </row>
    <row r="45" spans="1:12">
      <c r="A45" s="36">
        <v>44434</v>
      </c>
      <c r="B45" s="15" t="s">
        <v>88</v>
      </c>
      <c r="C45" s="15" t="s">
        <v>80</v>
      </c>
      <c r="D45" s="14">
        <v>21000</v>
      </c>
      <c r="E45" s="14">
        <f t="shared" si="1"/>
        <v>27300</v>
      </c>
      <c r="F45" s="14">
        <f t="shared" si="0"/>
        <v>30030</v>
      </c>
      <c r="G45" s="14">
        <v>27</v>
      </c>
      <c r="H45" s="16">
        <f t="shared" si="2"/>
        <v>810810</v>
      </c>
      <c r="J45" s="7" t="s">
        <v>75</v>
      </c>
      <c r="K45" s="14">
        <f t="shared" ref="K45:L47" si="4">AVERAGEIF($C$35:$C$46,$J45,G$35:G$46)</f>
        <v>23.25</v>
      </c>
      <c r="L45" s="14">
        <f t="shared" si="4"/>
        <v>4207417.5</v>
      </c>
    </row>
    <row r="46" spans="1:12" ht="19.5" thickBot="1">
      <c r="A46" s="37">
        <v>44434</v>
      </c>
      <c r="B46" s="20" t="s">
        <v>89</v>
      </c>
      <c r="C46" s="20" t="s">
        <v>80</v>
      </c>
      <c r="D46" s="21">
        <v>49000</v>
      </c>
      <c r="E46" s="21">
        <f t="shared" si="1"/>
        <v>63700</v>
      </c>
      <c r="F46" s="21">
        <f t="shared" si="0"/>
        <v>70070</v>
      </c>
      <c r="G46" s="21">
        <v>19</v>
      </c>
      <c r="H46" s="22">
        <f t="shared" si="2"/>
        <v>1331330</v>
      </c>
      <c r="J46" s="7" t="s">
        <v>78</v>
      </c>
      <c r="K46" s="14">
        <f t="shared" si="4"/>
        <v>22</v>
      </c>
      <c r="L46" s="14">
        <f t="shared" si="4"/>
        <v>3285782.5</v>
      </c>
    </row>
    <row r="47" spans="1:12" ht="20.25" thickTop="1" thickBot="1">
      <c r="A47" s="41" t="s">
        <v>90</v>
      </c>
      <c r="B47" s="42"/>
      <c r="C47" s="42"/>
      <c r="D47" s="42"/>
      <c r="E47" s="42"/>
      <c r="F47" s="42"/>
      <c r="G47" s="18">
        <f>SUM(G35:G46)</f>
        <v>260</v>
      </c>
      <c r="H47" s="19">
        <f>SUM(H35:H46)</f>
        <v>33221760</v>
      </c>
      <c r="J47" s="7" t="s">
        <v>80</v>
      </c>
      <c r="K47" s="14">
        <f t="shared" si="4"/>
        <v>19.75</v>
      </c>
      <c r="L47" s="14">
        <f t="shared" si="4"/>
        <v>812240</v>
      </c>
    </row>
    <row r="48" spans="1:12" ht="24">
      <c r="E48" s="26" t="str">
        <f ca="1">_xlfn.FORMULATEXT(E35)</f>
        <v>=D35+D35*30%</v>
      </c>
      <c r="K48" s="26" t="str">
        <f ca="1">_xlfn.FORMULATEXT(K45)</f>
        <v>=AVERAGEIF($C$35:$C$46,$J45,G$35:G$46)</v>
      </c>
    </row>
    <row r="49" spans="6:12" ht="24">
      <c r="F49" s="26" t="str">
        <f ca="1">_xlfn.FORMULATEXT(F35)</f>
        <v>=E35+E35*$H$11</v>
      </c>
      <c r="L49" s="26" t="str">
        <f ca="1">_xlfn.FORMULATEXT(L45)</f>
        <v>=AVERAGEIF($C$35:$C$46,$J45,H$35:H$46)</v>
      </c>
    </row>
    <row r="50" spans="6:12" ht="24">
      <c r="H50" s="26" t="str">
        <f ca="1">_xlfn.FORMULATEXT(H35)</f>
        <v>=F35*G35</v>
      </c>
    </row>
  </sheetData>
  <sortState xmlns:xlrd2="http://schemas.microsoft.com/office/spreadsheetml/2017/richdata2" ref="A14:G26">
    <sortCondition ref="A14:A26"/>
  </sortState>
  <mergeCells count="15">
    <mergeCell ref="N1:Y1"/>
    <mergeCell ref="A29:L29"/>
    <mergeCell ref="A2:Y2"/>
    <mergeCell ref="A3:Y3"/>
    <mergeCell ref="A4:Y4"/>
    <mergeCell ref="A6:Y6"/>
    <mergeCell ref="A7:Y7"/>
    <mergeCell ref="A8:Y8"/>
    <mergeCell ref="A10:H10"/>
    <mergeCell ref="N10:U10"/>
    <mergeCell ref="A47:F47"/>
    <mergeCell ref="A31:H31"/>
    <mergeCell ref="J43:L43"/>
    <mergeCell ref="J34:L34"/>
    <mergeCell ref="A1:L1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57"/>
  <sheetViews>
    <sheetView zoomScale="110" zoomScaleNormal="110" workbookViewId="0">
      <pane ySplit="7" topLeftCell="A40" activePane="bottomLeft" state="frozen"/>
      <selection pane="bottomLeft" activeCell="N56" sqref="N56"/>
    </sheetView>
  </sheetViews>
  <sheetFormatPr defaultRowHeight="18.75"/>
  <cols>
    <col min="1" max="1" width="5.5" bestFit="1" customWidth="1"/>
    <col min="2" max="2" width="15.125" bestFit="1" customWidth="1"/>
    <col min="3" max="3" width="6.5" bestFit="1" customWidth="1"/>
    <col min="4" max="4" width="6.625" bestFit="1" customWidth="1"/>
    <col min="5" max="5" width="12.625" bestFit="1" customWidth="1"/>
    <col min="7" max="7" width="15.375" bestFit="1" customWidth="1"/>
    <col min="8" max="9" width="8" bestFit="1" customWidth="1"/>
    <col min="10" max="10" width="15.125" bestFit="1" customWidth="1"/>
    <col min="11" max="11" width="6" bestFit="1" customWidth="1"/>
    <col min="12" max="12" width="5.5" bestFit="1" customWidth="1"/>
    <col min="13" max="13" width="15.125" bestFit="1" customWidth="1"/>
    <col min="14" max="14" width="6.5" bestFit="1" customWidth="1"/>
    <col min="15" max="15" width="6.625" bestFit="1" customWidth="1"/>
    <col min="16" max="16" width="12.625" bestFit="1" customWidth="1"/>
    <col min="18" max="18" width="15.375" bestFit="1" customWidth="1"/>
    <col min="21" max="21" width="15.125" bestFit="1" customWidth="1"/>
    <col min="22" max="23" width="6" bestFit="1" customWidth="1"/>
    <col min="24" max="24" width="11.5" bestFit="1" customWidth="1"/>
  </cols>
  <sheetData>
    <row r="1" spans="1:24" ht="25.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L1" s="52" t="s">
        <v>1</v>
      </c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</row>
    <row r="3" spans="1:24" ht="19.5">
      <c r="A3" s="57" t="s">
        <v>99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4" spans="1:24" ht="19.5">
      <c r="A4" s="50" t="s">
        <v>100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24" ht="19.5">
      <c r="A5" s="46" t="s">
        <v>101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24" ht="19.5">
      <c r="A6" s="46" t="s">
        <v>102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24" ht="19.5">
      <c r="A7" s="46" t="s">
        <v>103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</row>
    <row r="8" spans="1:24" ht="24">
      <c r="L8" s="58" t="s">
        <v>104</v>
      </c>
      <c r="M8" s="58"/>
      <c r="N8" s="58"/>
      <c r="O8" s="58"/>
      <c r="P8" s="58"/>
    </row>
    <row r="9" spans="1:24" ht="24">
      <c r="A9" s="47" t="s">
        <v>104</v>
      </c>
      <c r="B9" s="47"/>
      <c r="C9" s="47"/>
      <c r="D9" s="47"/>
      <c r="E9" s="47"/>
      <c r="H9" t="s">
        <v>105</v>
      </c>
      <c r="S9" t="s">
        <v>105</v>
      </c>
    </row>
    <row r="10" spans="1:24">
      <c r="A10" s="34" t="s">
        <v>106</v>
      </c>
      <c r="B10" s="34" t="s">
        <v>11</v>
      </c>
      <c r="C10" s="34" t="s">
        <v>107</v>
      </c>
      <c r="D10" s="34" t="s">
        <v>108</v>
      </c>
      <c r="E10" s="34" t="s">
        <v>109</v>
      </c>
      <c r="G10" s="59" t="s">
        <v>110</v>
      </c>
      <c r="H10" s="59"/>
      <c r="L10" s="34" t="s">
        <v>106</v>
      </c>
      <c r="M10" s="34" t="s">
        <v>11</v>
      </c>
      <c r="N10" s="34" t="s">
        <v>107</v>
      </c>
      <c r="O10" s="34" t="s">
        <v>108</v>
      </c>
      <c r="P10" s="34" t="s">
        <v>109</v>
      </c>
      <c r="R10" s="34" t="s">
        <v>110</v>
      </c>
      <c r="S10" s="34"/>
    </row>
    <row r="11" spans="1:24">
      <c r="A11" s="1">
        <v>1</v>
      </c>
      <c r="B11" s="1" t="s">
        <v>18</v>
      </c>
      <c r="C11" s="1" t="s">
        <v>111</v>
      </c>
      <c r="D11" s="1" t="s">
        <v>111</v>
      </c>
      <c r="E11" s="1" t="s">
        <v>112</v>
      </c>
      <c r="G11" s="1" t="s">
        <v>111</v>
      </c>
      <c r="H11" s="14">
        <v>15000</v>
      </c>
      <c r="L11" s="1">
        <v>1</v>
      </c>
      <c r="M11" s="1" t="s">
        <v>18</v>
      </c>
      <c r="N11" s="1" t="s">
        <v>111</v>
      </c>
      <c r="O11" s="1" t="s">
        <v>111</v>
      </c>
      <c r="P11" s="1" t="s">
        <v>112</v>
      </c>
      <c r="R11" s="1" t="s">
        <v>111</v>
      </c>
      <c r="S11" s="14">
        <v>15000</v>
      </c>
    </row>
    <row r="12" spans="1:24">
      <c r="A12" s="1">
        <v>2</v>
      </c>
      <c r="B12" s="1" t="s">
        <v>22</v>
      </c>
      <c r="C12" s="1"/>
      <c r="D12" s="1" t="s">
        <v>111</v>
      </c>
      <c r="E12" s="1" t="s">
        <v>111</v>
      </c>
      <c r="G12" s="1" t="s">
        <v>112</v>
      </c>
      <c r="H12" s="14">
        <v>20000</v>
      </c>
      <c r="L12" s="1">
        <v>2</v>
      </c>
      <c r="M12" s="1" t="s">
        <v>22</v>
      </c>
      <c r="N12" s="1"/>
      <c r="O12" s="1" t="s">
        <v>111</v>
      </c>
      <c r="P12" s="1" t="s">
        <v>111</v>
      </c>
      <c r="R12" s="1" t="s">
        <v>112</v>
      </c>
      <c r="S12" s="14">
        <v>20000</v>
      </c>
    </row>
    <row r="13" spans="1:24">
      <c r="A13" s="1">
        <v>3</v>
      </c>
      <c r="B13" s="1" t="s">
        <v>26</v>
      </c>
      <c r="C13" s="1" t="s">
        <v>111</v>
      </c>
      <c r="D13" s="1" t="s">
        <v>112</v>
      </c>
      <c r="E13" s="1" t="s">
        <v>112</v>
      </c>
      <c r="G13" s="1" t="s">
        <v>113</v>
      </c>
      <c r="H13" s="14">
        <v>25000</v>
      </c>
      <c r="L13" s="1">
        <v>3</v>
      </c>
      <c r="M13" s="1" t="s">
        <v>26</v>
      </c>
      <c r="N13" s="1" t="s">
        <v>111</v>
      </c>
      <c r="O13" s="1" t="s">
        <v>112</v>
      </c>
      <c r="P13" s="1" t="s">
        <v>112</v>
      </c>
      <c r="R13" s="1" t="s">
        <v>113</v>
      </c>
      <c r="S13" s="14">
        <v>25000</v>
      </c>
    </row>
    <row r="14" spans="1:24">
      <c r="A14" s="1">
        <v>4</v>
      </c>
      <c r="B14" s="1" t="s">
        <v>28</v>
      </c>
      <c r="C14" s="1" t="s">
        <v>111</v>
      </c>
      <c r="D14" s="1"/>
      <c r="E14" s="1" t="s">
        <v>113</v>
      </c>
      <c r="L14" s="1">
        <v>4</v>
      </c>
      <c r="M14" s="1" t="s">
        <v>28</v>
      </c>
      <c r="N14" s="1" t="s">
        <v>111</v>
      </c>
      <c r="O14" s="1"/>
      <c r="P14" s="1" t="s">
        <v>113</v>
      </c>
    </row>
    <row r="15" spans="1:24">
      <c r="A15" s="1">
        <v>5</v>
      </c>
      <c r="B15" s="1" t="s">
        <v>30</v>
      </c>
      <c r="C15" s="1" t="s">
        <v>112</v>
      </c>
      <c r="D15" s="1" t="s">
        <v>111</v>
      </c>
      <c r="E15" s="1" t="s">
        <v>111</v>
      </c>
      <c r="G15" s="38"/>
      <c r="H15" s="8" t="s">
        <v>107</v>
      </c>
      <c r="I15" s="8" t="s">
        <v>108</v>
      </c>
      <c r="J15" s="8" t="s">
        <v>109</v>
      </c>
      <c r="L15" s="1">
        <v>5</v>
      </c>
      <c r="M15" s="1" t="s">
        <v>30</v>
      </c>
      <c r="N15" s="1" t="s">
        <v>112</v>
      </c>
      <c r="O15" s="1" t="s">
        <v>111</v>
      </c>
      <c r="P15" s="1" t="s">
        <v>111</v>
      </c>
      <c r="R15" s="38"/>
      <c r="S15" s="8" t="s">
        <v>107</v>
      </c>
      <c r="T15" s="8" t="s">
        <v>108</v>
      </c>
      <c r="U15" s="8" t="s">
        <v>109</v>
      </c>
    </row>
    <row r="16" spans="1:24">
      <c r="A16" s="1">
        <v>6</v>
      </c>
      <c r="B16" s="1" t="s">
        <v>31</v>
      </c>
      <c r="C16" s="1" t="s">
        <v>113</v>
      </c>
      <c r="D16" s="1" t="s">
        <v>112</v>
      </c>
      <c r="E16" s="1" t="s">
        <v>113</v>
      </c>
      <c r="G16" s="7" t="s">
        <v>114</v>
      </c>
      <c r="H16" s="7"/>
      <c r="I16" s="1"/>
      <c r="J16" s="1"/>
      <c r="L16" s="1">
        <v>6</v>
      </c>
      <c r="M16" s="1" t="s">
        <v>31</v>
      </c>
      <c r="N16" s="1" t="s">
        <v>113</v>
      </c>
      <c r="O16" s="1" t="s">
        <v>112</v>
      </c>
      <c r="P16" s="1" t="s">
        <v>113</v>
      </c>
      <c r="R16" s="7" t="s">
        <v>114</v>
      </c>
      <c r="S16" s="1"/>
      <c r="T16" s="1"/>
      <c r="U16" s="1"/>
    </row>
    <row r="17" spans="1:21">
      <c r="A17" s="1">
        <v>7</v>
      </c>
      <c r="B17" s="1" t="s">
        <v>32</v>
      </c>
      <c r="C17" s="1" t="s">
        <v>112</v>
      </c>
      <c r="D17" s="1" t="s">
        <v>113</v>
      </c>
      <c r="E17" s="1"/>
      <c r="L17" s="1">
        <v>7</v>
      </c>
      <c r="M17" s="1" t="s">
        <v>32</v>
      </c>
      <c r="N17" s="1" t="s">
        <v>112</v>
      </c>
      <c r="O17" s="1" t="s">
        <v>113</v>
      </c>
      <c r="P17" s="1"/>
    </row>
    <row r="18" spans="1:21">
      <c r="A18" s="1">
        <v>8</v>
      </c>
      <c r="B18" s="1" t="s">
        <v>33</v>
      </c>
      <c r="C18" s="1"/>
      <c r="D18" s="1" t="s">
        <v>111</v>
      </c>
      <c r="E18" s="1" t="s">
        <v>111</v>
      </c>
      <c r="G18" s="25" t="s">
        <v>115</v>
      </c>
      <c r="H18" s="25"/>
      <c r="I18" s="25"/>
      <c r="J18" s="25"/>
      <c r="L18" s="1">
        <v>8</v>
      </c>
      <c r="M18" s="1" t="s">
        <v>33</v>
      </c>
      <c r="N18" s="1"/>
      <c r="O18" s="1" t="s">
        <v>111</v>
      </c>
      <c r="P18" s="1" t="s">
        <v>111</v>
      </c>
      <c r="R18" s="49" t="s">
        <v>115</v>
      </c>
      <c r="S18" s="49"/>
      <c r="T18" s="49"/>
      <c r="U18" s="49"/>
    </row>
    <row r="19" spans="1:21">
      <c r="A19" s="1">
        <v>9</v>
      </c>
      <c r="B19" s="1" t="s">
        <v>36</v>
      </c>
      <c r="C19" s="1" t="s">
        <v>113</v>
      </c>
      <c r="D19" s="1" t="s">
        <v>112</v>
      </c>
      <c r="E19" s="1" t="s">
        <v>113</v>
      </c>
      <c r="G19" s="38"/>
      <c r="H19" s="8" t="s">
        <v>107</v>
      </c>
      <c r="I19" s="8" t="s">
        <v>108</v>
      </c>
      <c r="J19" s="8" t="s">
        <v>109</v>
      </c>
      <c r="L19" s="1">
        <v>9</v>
      </c>
      <c r="M19" s="1" t="s">
        <v>36</v>
      </c>
      <c r="N19" s="1" t="s">
        <v>113</v>
      </c>
      <c r="O19" s="1" t="s">
        <v>112</v>
      </c>
      <c r="P19" s="1" t="s">
        <v>113</v>
      </c>
      <c r="R19" s="38"/>
      <c r="S19" s="8" t="s">
        <v>107</v>
      </c>
      <c r="T19" s="8" t="s">
        <v>108</v>
      </c>
      <c r="U19" s="8" t="s">
        <v>109</v>
      </c>
    </row>
    <row r="20" spans="1:21">
      <c r="A20" s="1">
        <v>10</v>
      </c>
      <c r="B20" s="1" t="s">
        <v>39</v>
      </c>
      <c r="C20" s="1" t="s">
        <v>111</v>
      </c>
      <c r="D20" s="1" t="s">
        <v>111</v>
      </c>
      <c r="E20" s="1" t="s">
        <v>113</v>
      </c>
      <c r="G20" s="7" t="s">
        <v>111</v>
      </c>
      <c r="H20" s="1"/>
      <c r="I20" s="1"/>
      <c r="J20" s="1"/>
      <c r="L20" s="1">
        <v>10</v>
      </c>
      <c r="M20" s="1" t="s">
        <v>39</v>
      </c>
      <c r="N20" s="1" t="s">
        <v>111</v>
      </c>
      <c r="O20" s="1" t="s">
        <v>111</v>
      </c>
      <c r="P20" s="1" t="s">
        <v>113</v>
      </c>
      <c r="R20" s="7" t="s">
        <v>111</v>
      </c>
      <c r="S20" s="1"/>
      <c r="T20" s="1"/>
      <c r="U20" s="1"/>
    </row>
    <row r="21" spans="1:21">
      <c r="A21" s="1">
        <v>11</v>
      </c>
      <c r="B21" s="1" t="s">
        <v>41</v>
      </c>
      <c r="C21" s="1" t="s">
        <v>112</v>
      </c>
      <c r="D21" s="1" t="s">
        <v>113</v>
      </c>
      <c r="E21" s="1" t="s">
        <v>113</v>
      </c>
      <c r="G21" s="7" t="s">
        <v>112</v>
      </c>
      <c r="H21" s="1"/>
      <c r="I21" s="1"/>
      <c r="J21" s="1"/>
      <c r="L21" s="1">
        <v>11</v>
      </c>
      <c r="M21" s="1" t="s">
        <v>41</v>
      </c>
      <c r="N21" s="1" t="s">
        <v>112</v>
      </c>
      <c r="O21" s="1" t="s">
        <v>113</v>
      </c>
      <c r="P21" s="1" t="s">
        <v>113</v>
      </c>
      <c r="R21" s="7" t="s">
        <v>112</v>
      </c>
      <c r="S21" s="1"/>
      <c r="T21" s="1"/>
      <c r="U21" s="1"/>
    </row>
    <row r="22" spans="1:21">
      <c r="A22" s="1">
        <v>12</v>
      </c>
      <c r="B22" s="1" t="s">
        <v>43</v>
      </c>
      <c r="C22" s="1" t="s">
        <v>112</v>
      </c>
      <c r="D22" s="1" t="s">
        <v>112</v>
      </c>
      <c r="E22" s="1" t="s">
        <v>112</v>
      </c>
      <c r="G22" s="7" t="s">
        <v>113</v>
      </c>
      <c r="H22" s="1"/>
      <c r="I22" s="1"/>
      <c r="J22" s="1"/>
      <c r="L22" s="1">
        <v>12</v>
      </c>
      <c r="M22" s="1" t="s">
        <v>43</v>
      </c>
      <c r="N22" s="1" t="s">
        <v>112</v>
      </c>
      <c r="O22" s="1" t="s">
        <v>112</v>
      </c>
      <c r="P22" s="1" t="s">
        <v>112</v>
      </c>
      <c r="R22" s="7" t="s">
        <v>113</v>
      </c>
      <c r="S22" s="1"/>
      <c r="T22" s="1"/>
      <c r="U22" s="1"/>
    </row>
    <row r="23" spans="1:21">
      <c r="A23" s="1">
        <v>13</v>
      </c>
      <c r="B23" s="1" t="s">
        <v>45</v>
      </c>
      <c r="C23" s="1"/>
      <c r="D23" s="1" t="s">
        <v>111</v>
      </c>
      <c r="E23" s="1" t="s">
        <v>113</v>
      </c>
      <c r="L23" s="1">
        <v>13</v>
      </c>
      <c r="M23" s="1" t="s">
        <v>45</v>
      </c>
      <c r="N23" s="1"/>
      <c r="O23" s="1" t="s">
        <v>111</v>
      </c>
      <c r="P23" s="1" t="s">
        <v>113</v>
      </c>
    </row>
    <row r="24" spans="1:21">
      <c r="A24" s="1">
        <v>14</v>
      </c>
      <c r="B24" s="1" t="s">
        <v>47</v>
      </c>
      <c r="C24" s="1" t="s">
        <v>111</v>
      </c>
      <c r="D24" s="1" t="s">
        <v>112</v>
      </c>
      <c r="E24" s="1" t="s">
        <v>113</v>
      </c>
      <c r="G24" s="25" t="s">
        <v>116</v>
      </c>
      <c r="H24" s="25"/>
      <c r="I24" s="25"/>
      <c r="J24" s="25"/>
      <c r="L24" s="1">
        <v>14</v>
      </c>
      <c r="M24" s="1" t="s">
        <v>47</v>
      </c>
      <c r="N24" s="1" t="s">
        <v>111</v>
      </c>
      <c r="O24" s="1" t="s">
        <v>112</v>
      </c>
      <c r="P24" s="1" t="s">
        <v>113</v>
      </c>
      <c r="R24" s="25" t="s">
        <v>116</v>
      </c>
      <c r="S24" s="25"/>
      <c r="T24" s="25"/>
      <c r="U24" s="25"/>
    </row>
    <row r="25" spans="1:21">
      <c r="A25" s="1">
        <v>15</v>
      </c>
      <c r="B25" s="1" t="s">
        <v>48</v>
      </c>
      <c r="C25" s="1" t="s">
        <v>113</v>
      </c>
      <c r="D25" s="1" t="s">
        <v>111</v>
      </c>
      <c r="E25" s="1" t="s">
        <v>113</v>
      </c>
      <c r="G25" s="38"/>
      <c r="H25" s="8" t="s">
        <v>107</v>
      </c>
      <c r="I25" s="8" t="s">
        <v>108</v>
      </c>
      <c r="J25" s="8" t="s">
        <v>109</v>
      </c>
      <c r="L25" s="1">
        <v>15</v>
      </c>
      <c r="M25" s="1" t="s">
        <v>48</v>
      </c>
      <c r="N25" s="1" t="s">
        <v>113</v>
      </c>
      <c r="O25" s="1" t="s">
        <v>111</v>
      </c>
      <c r="P25" s="1" t="s">
        <v>113</v>
      </c>
      <c r="R25" s="38"/>
      <c r="S25" s="8" t="s">
        <v>107</v>
      </c>
      <c r="T25" s="8" t="s">
        <v>108</v>
      </c>
      <c r="U25" s="8" t="s">
        <v>109</v>
      </c>
    </row>
    <row r="26" spans="1:21">
      <c r="A26" s="1">
        <v>16</v>
      </c>
      <c r="B26" s="1" t="s">
        <v>49</v>
      </c>
      <c r="C26" s="1" t="s">
        <v>112</v>
      </c>
      <c r="D26" s="1" t="s">
        <v>112</v>
      </c>
      <c r="E26" s="1" t="s">
        <v>113</v>
      </c>
      <c r="G26" s="7" t="s">
        <v>111</v>
      </c>
      <c r="H26" s="1"/>
      <c r="I26" s="1"/>
      <c r="J26" s="1"/>
      <c r="L26" s="1">
        <v>16</v>
      </c>
      <c r="M26" s="1" t="s">
        <v>49</v>
      </c>
      <c r="N26" s="1" t="s">
        <v>112</v>
      </c>
      <c r="O26" s="1" t="s">
        <v>112</v>
      </c>
      <c r="P26" s="1" t="s">
        <v>113</v>
      </c>
      <c r="R26" s="7" t="s">
        <v>111</v>
      </c>
      <c r="S26" s="1"/>
      <c r="T26" s="1"/>
      <c r="U26" s="1"/>
    </row>
    <row r="27" spans="1:21">
      <c r="A27" s="1">
        <v>17</v>
      </c>
      <c r="B27" s="1" t="s">
        <v>51</v>
      </c>
      <c r="C27" s="1" t="s">
        <v>111</v>
      </c>
      <c r="D27" s="1" t="s">
        <v>111</v>
      </c>
      <c r="E27" s="1" t="s">
        <v>111</v>
      </c>
      <c r="G27" s="7" t="s">
        <v>112</v>
      </c>
      <c r="H27" s="1"/>
      <c r="I27" s="1"/>
      <c r="J27" s="1"/>
      <c r="L27" s="1">
        <v>17</v>
      </c>
      <c r="M27" s="1" t="s">
        <v>51</v>
      </c>
      <c r="N27" s="1" t="s">
        <v>111</v>
      </c>
      <c r="O27" s="1" t="s">
        <v>111</v>
      </c>
      <c r="P27" s="1" t="s">
        <v>111</v>
      </c>
      <c r="R27" s="7" t="s">
        <v>112</v>
      </c>
      <c r="S27" s="1"/>
      <c r="T27" s="1"/>
      <c r="U27" s="1"/>
    </row>
    <row r="28" spans="1:21">
      <c r="A28" s="1">
        <v>18</v>
      </c>
      <c r="B28" s="1" t="s">
        <v>52</v>
      </c>
      <c r="C28" s="1" t="s">
        <v>112</v>
      </c>
      <c r="D28" s="1" t="s">
        <v>112</v>
      </c>
      <c r="E28" s="1" t="s">
        <v>113</v>
      </c>
      <c r="G28" s="7" t="s">
        <v>113</v>
      </c>
      <c r="H28" s="1"/>
      <c r="I28" s="1"/>
      <c r="J28" s="1"/>
      <c r="L28" s="1">
        <v>18</v>
      </c>
      <c r="M28" s="1" t="s">
        <v>52</v>
      </c>
      <c r="N28" s="1" t="s">
        <v>112</v>
      </c>
      <c r="O28" s="1" t="s">
        <v>112</v>
      </c>
      <c r="P28" s="1" t="s">
        <v>113</v>
      </c>
      <c r="R28" s="7" t="s">
        <v>113</v>
      </c>
      <c r="S28" s="1"/>
      <c r="T28" s="1"/>
      <c r="U28" s="1"/>
    </row>
    <row r="29" spans="1:21">
      <c r="A29" s="1">
        <v>19</v>
      </c>
      <c r="B29" s="1" t="s">
        <v>53</v>
      </c>
      <c r="C29" s="1" t="s">
        <v>112</v>
      </c>
      <c r="D29" s="1" t="s">
        <v>111</v>
      </c>
      <c r="E29" s="1" t="s">
        <v>113</v>
      </c>
      <c r="L29" s="1">
        <v>19</v>
      </c>
      <c r="M29" s="1" t="s">
        <v>53</v>
      </c>
      <c r="N29" s="1" t="s">
        <v>112</v>
      </c>
      <c r="O29" s="1" t="s">
        <v>111</v>
      </c>
      <c r="P29" s="1" t="s">
        <v>113</v>
      </c>
    </row>
    <row r="30" spans="1:21">
      <c r="A30" s="1">
        <v>20</v>
      </c>
      <c r="B30" s="1" t="s">
        <v>54</v>
      </c>
      <c r="C30" s="1" t="s">
        <v>113</v>
      </c>
      <c r="D30" s="1"/>
      <c r="E30" s="1" t="s">
        <v>111</v>
      </c>
      <c r="L30" s="1">
        <v>20</v>
      </c>
      <c r="M30" s="1" t="s">
        <v>54</v>
      </c>
      <c r="N30" s="1" t="s">
        <v>113</v>
      </c>
      <c r="O30" s="1"/>
      <c r="P30" s="1" t="s">
        <v>111</v>
      </c>
    </row>
    <row r="33" spans="1:10" ht="25.5">
      <c r="A33" s="51" t="s">
        <v>55</v>
      </c>
      <c r="B33" s="51"/>
      <c r="C33" s="51"/>
      <c r="D33" s="51"/>
      <c r="E33" s="51"/>
      <c r="F33" s="51"/>
      <c r="G33" s="51"/>
      <c r="H33" s="51"/>
      <c r="I33" s="51"/>
      <c r="J33" s="51"/>
    </row>
    <row r="35" spans="1:10" ht="24">
      <c r="A35" s="47" t="s">
        <v>104</v>
      </c>
      <c r="B35" s="47"/>
      <c r="C35" s="47"/>
      <c r="D35" s="47"/>
      <c r="E35" s="47"/>
    </row>
    <row r="36" spans="1:10">
      <c r="H36" t="s">
        <v>105</v>
      </c>
      <c r="J36" s="9"/>
    </row>
    <row r="37" spans="1:10">
      <c r="A37" s="34" t="s">
        <v>106</v>
      </c>
      <c r="B37" s="34" t="s">
        <v>11</v>
      </c>
      <c r="C37" s="34" t="s">
        <v>107</v>
      </c>
      <c r="D37" s="34" t="s">
        <v>108</v>
      </c>
      <c r="E37" s="34" t="s">
        <v>109</v>
      </c>
      <c r="G37" s="59" t="s">
        <v>110</v>
      </c>
      <c r="H37" s="59"/>
    </row>
    <row r="38" spans="1:10">
      <c r="A38" s="1">
        <v>1</v>
      </c>
      <c r="B38" s="1" t="s">
        <v>18</v>
      </c>
      <c r="C38" s="1" t="s">
        <v>111</v>
      </c>
      <c r="D38" s="1" t="s">
        <v>111</v>
      </c>
      <c r="E38" s="1" t="s">
        <v>112</v>
      </c>
      <c r="G38" s="1" t="s">
        <v>111</v>
      </c>
      <c r="H38" s="14">
        <v>15000</v>
      </c>
    </row>
    <row r="39" spans="1:10">
      <c r="A39" s="1">
        <v>2</v>
      </c>
      <c r="B39" s="1" t="s">
        <v>22</v>
      </c>
      <c r="C39" s="1"/>
      <c r="D39" s="1" t="s">
        <v>111</v>
      </c>
      <c r="E39" s="1" t="s">
        <v>111</v>
      </c>
      <c r="G39" s="1" t="s">
        <v>112</v>
      </c>
      <c r="H39" s="14">
        <v>20000</v>
      </c>
    </row>
    <row r="40" spans="1:10">
      <c r="A40" s="1">
        <v>3</v>
      </c>
      <c r="B40" s="1" t="s">
        <v>26</v>
      </c>
      <c r="C40" s="1" t="s">
        <v>111</v>
      </c>
      <c r="D40" s="1" t="s">
        <v>112</v>
      </c>
      <c r="E40" s="1" t="s">
        <v>112</v>
      </c>
      <c r="G40" s="1" t="s">
        <v>113</v>
      </c>
      <c r="H40" s="14">
        <v>25000</v>
      </c>
    </row>
    <row r="41" spans="1:10">
      <c r="A41" s="1">
        <v>4</v>
      </c>
      <c r="B41" s="1" t="s">
        <v>28</v>
      </c>
      <c r="C41" s="1" t="s">
        <v>111</v>
      </c>
      <c r="D41" s="1"/>
      <c r="E41" s="1" t="s">
        <v>113</v>
      </c>
    </row>
    <row r="42" spans="1:10">
      <c r="A42" s="1">
        <v>5</v>
      </c>
      <c r="B42" s="1" t="s">
        <v>30</v>
      </c>
      <c r="C42" s="1" t="s">
        <v>112</v>
      </c>
      <c r="D42" s="1" t="s">
        <v>111</v>
      </c>
      <c r="E42" s="1" t="s">
        <v>111</v>
      </c>
      <c r="G42" s="38"/>
      <c r="H42" s="8" t="s">
        <v>107</v>
      </c>
      <c r="I42" s="8" t="s">
        <v>108</v>
      </c>
      <c r="J42" s="8" t="s">
        <v>109</v>
      </c>
    </row>
    <row r="43" spans="1:10">
      <c r="A43" s="1">
        <v>6</v>
      </c>
      <c r="B43" s="1" t="s">
        <v>31</v>
      </c>
      <c r="C43" s="1" t="s">
        <v>113</v>
      </c>
      <c r="D43" s="1" t="s">
        <v>112</v>
      </c>
      <c r="E43" s="1" t="s">
        <v>113</v>
      </c>
      <c r="G43" s="7" t="s">
        <v>114</v>
      </c>
      <c r="H43" s="39">
        <f>COUNTA(C$38:C$57)</f>
        <v>17</v>
      </c>
      <c r="I43" s="39">
        <f t="shared" ref="I43:J43" si="0">COUNTA(D$38:D$57)</f>
        <v>18</v>
      </c>
      <c r="J43" s="39">
        <f t="shared" si="0"/>
        <v>19</v>
      </c>
    </row>
    <row r="44" spans="1:10" ht="24">
      <c r="A44" s="1">
        <v>7</v>
      </c>
      <c r="B44" s="1" t="s">
        <v>32</v>
      </c>
      <c r="C44" s="1" t="s">
        <v>112</v>
      </c>
      <c r="D44" s="1" t="s">
        <v>113</v>
      </c>
      <c r="E44" s="1"/>
      <c r="H44" s="26" t="str">
        <f ca="1">_xlfn.FORMULATEXT(H43)</f>
        <v>=COUNTA(C$38:C$57)</v>
      </c>
    </row>
    <row r="45" spans="1:10">
      <c r="A45" s="1">
        <v>8</v>
      </c>
      <c r="B45" s="1" t="s">
        <v>33</v>
      </c>
      <c r="C45" s="1"/>
      <c r="D45" s="1" t="s">
        <v>111</v>
      </c>
      <c r="E45" s="1" t="s">
        <v>111</v>
      </c>
      <c r="G45" s="48" t="s">
        <v>115</v>
      </c>
      <c r="H45" s="48"/>
      <c r="I45" s="48"/>
      <c r="J45" s="48"/>
    </row>
    <row r="46" spans="1:10">
      <c r="A46" s="1">
        <v>9</v>
      </c>
      <c r="B46" s="1" t="s">
        <v>36</v>
      </c>
      <c r="C46" s="1" t="s">
        <v>113</v>
      </c>
      <c r="D46" s="1" t="s">
        <v>112</v>
      </c>
      <c r="E46" s="1" t="s">
        <v>113</v>
      </c>
      <c r="G46" s="38"/>
      <c r="H46" s="8" t="s">
        <v>107</v>
      </c>
      <c r="I46" s="8" t="s">
        <v>108</v>
      </c>
      <c r="J46" s="8" t="s">
        <v>109</v>
      </c>
    </row>
    <row r="47" spans="1:10">
      <c r="A47" s="1">
        <v>10</v>
      </c>
      <c r="B47" s="1" t="s">
        <v>39</v>
      </c>
      <c r="C47" s="1" t="s">
        <v>111</v>
      </c>
      <c r="D47" s="1" t="s">
        <v>111</v>
      </c>
      <c r="E47" s="1" t="s">
        <v>113</v>
      </c>
      <c r="G47" s="7" t="s">
        <v>111</v>
      </c>
      <c r="H47" s="1">
        <f>COUNTIF(C$38:C$57,$G47)</f>
        <v>6</v>
      </c>
      <c r="I47" s="1">
        <f t="shared" ref="I47:J49" si="1">COUNTIF(D$38:D$57,$G47)</f>
        <v>9</v>
      </c>
      <c r="J47" s="1">
        <f t="shared" si="1"/>
        <v>5</v>
      </c>
    </row>
    <row r="48" spans="1:10">
      <c r="A48" s="1">
        <v>11</v>
      </c>
      <c r="B48" s="1" t="s">
        <v>41</v>
      </c>
      <c r="C48" s="1" t="s">
        <v>112</v>
      </c>
      <c r="D48" s="1" t="s">
        <v>113</v>
      </c>
      <c r="E48" s="1" t="s">
        <v>113</v>
      </c>
      <c r="G48" s="7" t="s">
        <v>112</v>
      </c>
      <c r="H48" s="1">
        <f t="shared" ref="H48:H49" si="2">COUNTIF(C$38:C$57,$G48)</f>
        <v>7</v>
      </c>
      <c r="I48" s="1">
        <f t="shared" si="1"/>
        <v>7</v>
      </c>
      <c r="J48" s="1">
        <f t="shared" si="1"/>
        <v>3</v>
      </c>
    </row>
    <row r="49" spans="1:10">
      <c r="A49" s="1">
        <v>12</v>
      </c>
      <c r="B49" s="1" t="s">
        <v>43</v>
      </c>
      <c r="C49" s="1" t="s">
        <v>112</v>
      </c>
      <c r="D49" s="1" t="s">
        <v>112</v>
      </c>
      <c r="E49" s="1" t="s">
        <v>112</v>
      </c>
      <c r="G49" s="7" t="s">
        <v>113</v>
      </c>
      <c r="H49" s="1">
        <f t="shared" si="2"/>
        <v>4</v>
      </c>
      <c r="I49" s="1">
        <f t="shared" si="1"/>
        <v>2</v>
      </c>
      <c r="J49" s="1">
        <f t="shared" si="1"/>
        <v>11</v>
      </c>
    </row>
    <row r="50" spans="1:10" ht="24">
      <c r="A50" s="1">
        <v>13</v>
      </c>
      <c r="B50" s="1" t="s">
        <v>45</v>
      </c>
      <c r="C50" s="1"/>
      <c r="D50" s="1" t="s">
        <v>111</v>
      </c>
      <c r="E50" s="1" t="s">
        <v>113</v>
      </c>
      <c r="H50" s="26" t="str">
        <f ca="1">_xlfn.FORMULATEXT(H47)</f>
        <v>=COUNTIF(C$38:C$57,$G47)</v>
      </c>
    </row>
    <row r="51" spans="1:10">
      <c r="A51" s="1">
        <v>14</v>
      </c>
      <c r="B51" s="1" t="s">
        <v>47</v>
      </c>
      <c r="C51" s="1" t="s">
        <v>111</v>
      </c>
      <c r="D51" s="1" t="s">
        <v>112</v>
      </c>
      <c r="E51" s="1" t="s">
        <v>113</v>
      </c>
      <c r="G51" s="48" t="s">
        <v>116</v>
      </c>
      <c r="H51" s="48"/>
      <c r="I51" s="48"/>
      <c r="J51" s="48"/>
    </row>
    <row r="52" spans="1:10">
      <c r="A52" s="1">
        <v>15</v>
      </c>
      <c r="B52" s="1" t="s">
        <v>48</v>
      </c>
      <c r="C52" s="1" t="s">
        <v>113</v>
      </c>
      <c r="D52" s="1" t="s">
        <v>111</v>
      </c>
      <c r="E52" s="1" t="s">
        <v>113</v>
      </c>
      <c r="G52" s="38"/>
      <c r="H52" s="8" t="s">
        <v>107</v>
      </c>
      <c r="I52" s="8" t="s">
        <v>108</v>
      </c>
      <c r="J52" s="8" t="s">
        <v>109</v>
      </c>
    </row>
    <row r="53" spans="1:10">
      <c r="A53" s="1">
        <v>16</v>
      </c>
      <c r="B53" s="1" t="s">
        <v>49</v>
      </c>
      <c r="C53" s="1" t="s">
        <v>112</v>
      </c>
      <c r="D53" s="1" t="s">
        <v>112</v>
      </c>
      <c r="E53" s="1" t="s">
        <v>113</v>
      </c>
      <c r="G53" s="7" t="s">
        <v>111</v>
      </c>
      <c r="H53" s="1">
        <f>H47*$H38</f>
        <v>90000</v>
      </c>
      <c r="I53" s="1">
        <f t="shared" ref="I53:J53" si="3">I47*$H38</f>
        <v>135000</v>
      </c>
      <c r="J53" s="1">
        <f t="shared" si="3"/>
        <v>75000</v>
      </c>
    </row>
    <row r="54" spans="1:10">
      <c r="A54" s="1">
        <v>17</v>
      </c>
      <c r="B54" s="1" t="s">
        <v>51</v>
      </c>
      <c r="C54" s="1" t="s">
        <v>111</v>
      </c>
      <c r="D54" s="1" t="s">
        <v>111</v>
      </c>
      <c r="E54" s="1" t="s">
        <v>111</v>
      </c>
      <c r="G54" s="7" t="s">
        <v>112</v>
      </c>
      <c r="H54" s="1">
        <f t="shared" ref="H54:J55" si="4">H48*$H39</f>
        <v>140000</v>
      </c>
      <c r="I54" s="1">
        <f t="shared" si="4"/>
        <v>140000</v>
      </c>
      <c r="J54" s="1">
        <f t="shared" si="4"/>
        <v>60000</v>
      </c>
    </row>
    <row r="55" spans="1:10">
      <c r="A55" s="1">
        <v>18</v>
      </c>
      <c r="B55" s="1" t="s">
        <v>52</v>
      </c>
      <c r="C55" s="1" t="s">
        <v>112</v>
      </c>
      <c r="D55" s="1" t="s">
        <v>112</v>
      </c>
      <c r="E55" s="1" t="s">
        <v>113</v>
      </c>
      <c r="G55" s="7" t="s">
        <v>113</v>
      </c>
      <c r="H55" s="1">
        <f t="shared" si="4"/>
        <v>100000</v>
      </c>
      <c r="I55" s="1">
        <f t="shared" si="4"/>
        <v>50000</v>
      </c>
      <c r="J55" s="1">
        <f t="shared" si="4"/>
        <v>275000</v>
      </c>
    </row>
    <row r="56" spans="1:10" ht="24">
      <c r="A56" s="1">
        <v>19</v>
      </c>
      <c r="B56" s="1" t="s">
        <v>53</v>
      </c>
      <c r="C56" s="1" t="s">
        <v>112</v>
      </c>
      <c r="D56" s="1" t="s">
        <v>111</v>
      </c>
      <c r="E56" s="1" t="s">
        <v>113</v>
      </c>
      <c r="H56" s="26" t="str">
        <f ca="1">_xlfn.FORMULATEXT(H53)</f>
        <v>=H47*$H38</v>
      </c>
    </row>
    <row r="57" spans="1:10">
      <c r="A57" s="1">
        <v>20</v>
      </c>
      <c r="B57" s="1" t="s">
        <v>54</v>
      </c>
      <c r="C57" s="1" t="s">
        <v>113</v>
      </c>
      <c r="D57" s="1"/>
      <c r="E57" s="1" t="s">
        <v>111</v>
      </c>
    </row>
  </sheetData>
  <mergeCells count="16">
    <mergeCell ref="G45:J45"/>
    <mergeCell ref="G51:J51"/>
    <mergeCell ref="R18:U18"/>
    <mergeCell ref="A35:E35"/>
    <mergeCell ref="A4:O4"/>
    <mergeCell ref="A5:O5"/>
    <mergeCell ref="A6:O6"/>
    <mergeCell ref="A7:O7"/>
    <mergeCell ref="G10:H10"/>
    <mergeCell ref="A33:J33"/>
    <mergeCell ref="G37:H37"/>
    <mergeCell ref="A3:O3"/>
    <mergeCell ref="L8:P8"/>
    <mergeCell ref="L1:X1"/>
    <mergeCell ref="A1:J1"/>
    <mergeCell ref="A9:E9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清水　智子</dc:creator>
  <cp:keywords/>
  <dc:description/>
  <cp:lastModifiedBy>清水 智子</cp:lastModifiedBy>
  <cp:revision/>
  <dcterms:created xsi:type="dcterms:W3CDTF">2021-09-11T04:26:38Z</dcterms:created>
  <dcterms:modified xsi:type="dcterms:W3CDTF">2023-05-24T05:08:06Z</dcterms:modified>
  <cp:category/>
  <cp:contentStatus/>
</cp:coreProperties>
</file>