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nager\Downloads\OneDrive-2023-05-22\"/>
    </mc:Choice>
  </mc:AlternateContent>
  <bookViews>
    <workbookView xWindow="0" yWindow="0" windowWidth="17220" windowHeight="9510" tabRatio="664" firstSheet="4" activeTab="12"/>
  </bookViews>
  <sheets>
    <sheet name="問題１" sheetId="1" r:id="rId1"/>
    <sheet name="問題２" sheetId="2" r:id="rId2"/>
    <sheet name="問題３" sheetId="3" r:id="rId3"/>
    <sheet name="問題４" sheetId="4" r:id="rId4"/>
    <sheet name="問題５" sheetId="5" r:id="rId5"/>
    <sheet name="問題６" sheetId="6" r:id="rId6"/>
    <sheet name="問題７" sheetId="7" r:id="rId7"/>
    <sheet name="問題８" sheetId="8" r:id="rId8"/>
    <sheet name="問題９" sheetId="10" r:id="rId9"/>
    <sheet name="ANDとIF" sheetId="11" r:id="rId10"/>
    <sheet name="ORとIF" sheetId="12" r:id="rId11"/>
    <sheet name="IF(ネスト）1" sheetId="13" r:id="rId12"/>
    <sheet name="IF（ネスト）2" sheetId="14" r:id="rId13"/>
    <sheet name="IF（ネスト３）" sheetId="9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2" i="14" l="1"/>
  <c r="J33" i="14"/>
  <c r="J34" i="14"/>
  <c r="J35" i="14"/>
  <c r="J36" i="14"/>
  <c r="J37" i="14"/>
  <c r="J38" i="14"/>
  <c r="J39" i="14"/>
  <c r="J40" i="14"/>
  <c r="J31" i="14"/>
  <c r="C36" i="10" l="1"/>
  <c r="D36" i="10"/>
  <c r="E36" i="10"/>
  <c r="F36" i="10"/>
  <c r="C35" i="10"/>
  <c r="D35" i="10"/>
  <c r="E35" i="10"/>
  <c r="F35" i="10"/>
  <c r="B35" i="10"/>
  <c r="D32" i="5" l="1"/>
  <c r="C32" i="5"/>
  <c r="E22" i="8"/>
  <c r="E23" i="8"/>
  <c r="E24" i="8"/>
  <c r="E25" i="8"/>
  <c r="E26" i="8"/>
  <c r="E27" i="8"/>
  <c r="E28" i="8"/>
  <c r="E29" i="8"/>
  <c r="E30" i="8"/>
  <c r="E21" i="8"/>
  <c r="D22" i="8"/>
  <c r="D23" i="8"/>
  <c r="D24" i="8"/>
  <c r="D25" i="8"/>
  <c r="D26" i="8"/>
  <c r="D27" i="8"/>
  <c r="D28" i="8"/>
  <c r="D29" i="8"/>
  <c r="D30" i="8"/>
  <c r="D21" i="8"/>
  <c r="C28" i="4"/>
  <c r="D22" i="4"/>
  <c r="D23" i="4"/>
  <c r="D24" i="4"/>
  <c r="D25" i="4"/>
  <c r="D26" i="4"/>
  <c r="D27" i="4"/>
  <c r="D21" i="4"/>
  <c r="D20" i="11"/>
  <c r="B22" i="1"/>
  <c r="L31" i="14"/>
  <c r="E22" i="12"/>
  <c r="D22" i="12"/>
  <c r="E23" i="12"/>
  <c r="E24" i="12"/>
  <c r="E25" i="12"/>
  <c r="E26" i="12"/>
  <c r="E27" i="12"/>
  <c r="E28" i="12"/>
  <c r="E29" i="12"/>
  <c r="D23" i="12"/>
  <c r="D24" i="12"/>
  <c r="D25" i="12"/>
  <c r="D26" i="12"/>
  <c r="D27" i="12"/>
  <c r="D28" i="12"/>
  <c r="D29" i="12"/>
  <c r="K46" i="14"/>
  <c r="E36" i="13"/>
  <c r="E30" i="2"/>
  <c r="I40" i="13"/>
  <c r="H43" i="14"/>
  <c r="H41" i="9"/>
  <c r="E32" i="8"/>
  <c r="D16" i="7"/>
  <c r="D29" i="2"/>
  <c r="G38" i="13"/>
  <c r="D29" i="3"/>
  <c r="C28" i="2"/>
  <c r="F31" i="2"/>
  <c r="E21" i="4"/>
  <c r="I44" i="14"/>
  <c r="F14" i="6"/>
  <c r="J45" i="14"/>
  <c r="E20" i="11"/>
  <c r="J41" i="13"/>
  <c r="D30" i="12"/>
  <c r="F37" i="13"/>
  <c r="I42" i="9"/>
  <c r="D31" i="8"/>
  <c r="E31" i="12"/>
  <c r="L47" i="14"/>
  <c r="H39" i="13"/>
  <c r="C22" i="1"/>
  <c r="F24" i="5"/>
  <c r="B37" i="10"/>
  <c r="D28" i="4" l="1"/>
  <c r="L32" i="14"/>
  <c r="L33" i="14"/>
  <c r="L34" i="14"/>
  <c r="L35" i="14"/>
  <c r="L36" i="14"/>
  <c r="L37" i="14"/>
  <c r="L38" i="14"/>
  <c r="L39" i="14"/>
  <c r="L40" i="14"/>
  <c r="K39" i="14"/>
  <c r="C42" i="14"/>
  <c r="D42" i="14"/>
  <c r="E42" i="14"/>
  <c r="F42" i="14"/>
  <c r="B42" i="14"/>
  <c r="B41" i="14"/>
  <c r="C41" i="14"/>
  <c r="D41" i="14"/>
  <c r="E41" i="14"/>
  <c r="F41" i="14"/>
  <c r="G31" i="14"/>
  <c r="G32" i="14"/>
  <c r="K32" i="14" s="1"/>
  <c r="G33" i="14"/>
  <c r="K33" i="14" s="1"/>
  <c r="G34" i="14"/>
  <c r="I34" i="14" s="1"/>
  <c r="G35" i="14"/>
  <c r="I35" i="14" s="1"/>
  <c r="G36" i="14"/>
  <c r="I36" i="14" s="1"/>
  <c r="G37" i="14"/>
  <c r="K37" i="14" s="1"/>
  <c r="G38" i="14"/>
  <c r="K38" i="14" s="1"/>
  <c r="G39" i="14"/>
  <c r="I39" i="14" s="1"/>
  <c r="G40" i="14"/>
  <c r="K40" i="14" s="1"/>
  <c r="C35" i="13"/>
  <c r="C34" i="13"/>
  <c r="D33" i="13"/>
  <c r="D32" i="13"/>
  <c r="D31" i="13"/>
  <c r="D30" i="13"/>
  <c r="D29" i="13"/>
  <c r="D28" i="13"/>
  <c r="G33" i="13" l="1"/>
  <c r="G32" i="13"/>
  <c r="K35" i="14"/>
  <c r="I37" i="14"/>
  <c r="I33" i="14"/>
  <c r="G41" i="14"/>
  <c r="H32" i="14"/>
  <c r="K36" i="14"/>
  <c r="I32" i="14"/>
  <c r="K34" i="14"/>
  <c r="I38" i="14"/>
  <c r="H40" i="14"/>
  <c r="H35" i="14"/>
  <c r="I40" i="14"/>
  <c r="K31" i="14"/>
  <c r="I31" i="14"/>
  <c r="H31" i="14"/>
  <c r="G42" i="14"/>
  <c r="H34" i="14"/>
  <c r="H33" i="14"/>
  <c r="H36" i="14"/>
  <c r="J29" i="13"/>
  <c r="G29" i="13"/>
  <c r="F32" i="13"/>
  <c r="F30" i="13"/>
  <c r="G30" i="13"/>
  <c r="J30" i="13"/>
  <c r="G31" i="13"/>
  <c r="G28" i="13"/>
  <c r="J28" i="13"/>
  <c r="F28" i="13"/>
  <c r="F33" i="13"/>
  <c r="F31" i="13"/>
  <c r="J33" i="13"/>
  <c r="J32" i="13"/>
  <c r="F29" i="13"/>
  <c r="D35" i="13"/>
  <c r="I31" i="13" s="1"/>
  <c r="J31" i="13"/>
  <c r="H39" i="14"/>
  <c r="H38" i="14"/>
  <c r="H37" i="14"/>
  <c r="D34" i="13"/>
  <c r="E31" i="13" s="1"/>
  <c r="H31" i="13" s="1"/>
  <c r="E29" i="13" l="1"/>
  <c r="H29" i="13" s="1"/>
  <c r="E30" i="13"/>
  <c r="H30" i="13" s="1"/>
  <c r="E28" i="13"/>
  <c r="H28" i="13" s="1"/>
  <c r="E32" i="13"/>
  <c r="H32" i="13" s="1"/>
  <c r="E33" i="13"/>
  <c r="H33" i="13" s="1"/>
  <c r="I29" i="13"/>
  <c r="I30" i="13"/>
  <c r="I33" i="13"/>
  <c r="I32" i="13"/>
  <c r="I28" i="13"/>
  <c r="C31" i="5"/>
  <c r="D21" i="11"/>
  <c r="D22" i="11"/>
  <c r="D23" i="11"/>
  <c r="D24" i="11"/>
  <c r="D25" i="11"/>
  <c r="D26" i="11"/>
  <c r="D27" i="11"/>
  <c r="B36" i="10" l="1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C40" i="9"/>
  <c r="D40" i="9"/>
  <c r="E40" i="9"/>
  <c r="F40" i="9"/>
  <c r="B40" i="9"/>
  <c r="G28" i="9"/>
  <c r="H28" i="9" s="1"/>
  <c r="G29" i="9"/>
  <c r="H29" i="9" s="1"/>
  <c r="G30" i="9"/>
  <c r="H30" i="9" s="1"/>
  <c r="G31" i="9"/>
  <c r="H31" i="9" s="1"/>
  <c r="G32" i="9"/>
  <c r="H32" i="9" s="1"/>
  <c r="G33" i="9"/>
  <c r="H33" i="9" s="1"/>
  <c r="G34" i="9"/>
  <c r="H34" i="9" s="1"/>
  <c r="G35" i="9"/>
  <c r="H35" i="9" s="1"/>
  <c r="G36" i="9"/>
  <c r="H36" i="9" s="1"/>
  <c r="G37" i="9"/>
  <c r="H37" i="9" s="1"/>
  <c r="G38" i="9"/>
  <c r="H38" i="9" s="1"/>
  <c r="G39" i="9"/>
  <c r="H39" i="9" s="1"/>
  <c r="G27" i="9"/>
  <c r="H27" i="9" l="1"/>
  <c r="G40" i="9"/>
  <c r="C16" i="7"/>
  <c r="C17" i="7"/>
  <c r="C18" i="7"/>
  <c r="C19" i="7"/>
  <c r="D15" i="6"/>
  <c r="E15" i="6" s="1"/>
  <c r="D16" i="6"/>
  <c r="E16" i="6" s="1"/>
  <c r="D14" i="6"/>
  <c r="E14" i="6" s="1"/>
  <c r="D25" i="5"/>
  <c r="D26" i="5"/>
  <c r="D27" i="5"/>
  <c r="D28" i="5"/>
  <c r="D29" i="5"/>
  <c r="D30" i="5"/>
  <c r="D24" i="5"/>
  <c r="D22" i="3"/>
  <c r="D23" i="3"/>
  <c r="D24" i="3"/>
  <c r="D25" i="3"/>
  <c r="D26" i="3"/>
  <c r="D27" i="3"/>
  <c r="D28" i="3"/>
  <c r="D21" i="3"/>
  <c r="F19" i="2"/>
  <c r="F20" i="2"/>
  <c r="F21" i="2"/>
  <c r="F22" i="2"/>
  <c r="F23" i="2"/>
  <c r="F24" i="2"/>
  <c r="F25" i="2"/>
  <c r="F26" i="2"/>
  <c r="F27" i="2"/>
  <c r="E20" i="2"/>
  <c r="E21" i="2"/>
  <c r="E22" i="2"/>
  <c r="E23" i="2"/>
  <c r="E24" i="2"/>
  <c r="E25" i="2"/>
  <c r="E26" i="2"/>
  <c r="E27" i="2"/>
  <c r="E19" i="2"/>
  <c r="E24" i="5" l="1"/>
  <c r="D31" i="5"/>
  <c r="D19" i="2"/>
  <c r="D20" i="2"/>
  <c r="D21" i="2"/>
  <c r="D22" i="2"/>
  <c r="D23" i="2"/>
  <c r="D24" i="2"/>
  <c r="D25" i="2"/>
  <c r="D26" i="2"/>
  <c r="D27" i="2"/>
  <c r="C19" i="2"/>
  <c r="E29" i="5" l="1"/>
  <c r="E25" i="5"/>
  <c r="E26" i="5"/>
  <c r="E27" i="5"/>
  <c r="E28" i="5"/>
  <c r="E30" i="5"/>
  <c r="C27" i="2"/>
  <c r="C26" i="2"/>
  <c r="C25" i="2"/>
  <c r="C24" i="2"/>
  <c r="C23" i="2"/>
  <c r="C22" i="2"/>
  <c r="C21" i="2"/>
  <c r="C20" i="2"/>
  <c r="B23" i="1"/>
  <c r="B24" i="1"/>
  <c r="B25" i="1"/>
  <c r="B26" i="1"/>
  <c r="B27" i="1"/>
  <c r="B28" i="1"/>
  <c r="B29" i="1"/>
  <c r="B30" i="1"/>
  <c r="B31" i="1"/>
  <c r="B32" i="1"/>
  <c r="B33" i="1"/>
</calcChain>
</file>

<file path=xl/sharedStrings.xml><?xml version="1.0" encoding="utf-8"?>
<sst xmlns="http://schemas.openxmlformats.org/spreadsheetml/2006/main" count="791" uniqueCount="250">
  <si>
    <t>問題</t>
    <rPh sb="0" eb="2">
      <t>モンダイ</t>
    </rPh>
    <phoneticPr fontId="1"/>
  </si>
  <si>
    <t>復習</t>
    <rPh sb="0" eb="2">
      <t>フクシュウ</t>
    </rPh>
    <phoneticPr fontId="1"/>
  </si>
  <si>
    <t>雨だったら傘をさす　雨以外はささないと表示してください</t>
    <rPh sb="0" eb="1">
      <t>アメ</t>
    </rPh>
    <rPh sb="5" eb="6">
      <t>カサ</t>
    </rPh>
    <rPh sb="10" eb="11">
      <t>アメ</t>
    </rPh>
    <rPh sb="11" eb="13">
      <t>イガイ</t>
    </rPh>
    <rPh sb="19" eb="21">
      <t>ヒョウジ</t>
    </rPh>
    <phoneticPr fontId="1"/>
  </si>
  <si>
    <t>天気</t>
    <rPh sb="0" eb="2">
      <t>テンキ</t>
    </rPh>
    <phoneticPr fontId="1"/>
  </si>
  <si>
    <t>傘の有無</t>
    <rPh sb="0" eb="1">
      <t>カサ</t>
    </rPh>
    <rPh sb="2" eb="4">
      <t>ウム</t>
    </rPh>
    <phoneticPr fontId="1"/>
  </si>
  <si>
    <t>雨</t>
    <rPh sb="0" eb="1">
      <t>アメ</t>
    </rPh>
    <phoneticPr fontId="1"/>
  </si>
  <si>
    <t>晴</t>
    <rPh sb="0" eb="1">
      <t>ハレ</t>
    </rPh>
    <phoneticPr fontId="1"/>
  </si>
  <si>
    <t>曇り</t>
    <rPh sb="0" eb="1">
      <t>クモ</t>
    </rPh>
    <phoneticPr fontId="1"/>
  </si>
  <si>
    <t>解答</t>
    <rPh sb="0" eb="2">
      <t>カイトウ</t>
    </rPh>
    <phoneticPr fontId="1"/>
  </si>
  <si>
    <t>試験結果</t>
    <rPh sb="0" eb="2">
      <t>シケン</t>
    </rPh>
    <rPh sb="2" eb="4">
      <t>ケッカ</t>
    </rPh>
    <phoneticPr fontId="2"/>
  </si>
  <si>
    <t>氏名</t>
    <rPh sb="0" eb="2">
      <t>シメイ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</si>
  <si>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</si>
  <si>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</si>
  <si>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</t>
    <rPh sb="0" eb="2">
      <t>ゴウケイ</t>
    </rPh>
    <phoneticPr fontId="2"/>
  </si>
  <si>
    <t>順位</t>
    <rPh sb="0" eb="2">
      <t>ジュンイ</t>
    </rPh>
    <phoneticPr fontId="2"/>
  </si>
  <si>
    <t>合否（筆記）</t>
    <rPh sb="0" eb="2">
      <t>ゴウヒ</t>
    </rPh>
    <rPh sb="3" eb="5">
      <t>ヒッキ</t>
    </rPh>
    <phoneticPr fontId="2"/>
  </si>
  <si>
    <t>合否（実技）</t>
    <rPh sb="0" eb="2">
      <t>ゴウヒ</t>
    </rPh>
    <rPh sb="3" eb="5">
      <t>ジツギ</t>
    </rPh>
    <phoneticPr fontId="2"/>
  </si>
  <si>
    <t>田中　啓介</t>
    <rPh sb="0" eb="2">
      <t>タナカ</t>
    </rPh>
    <rPh sb="3" eb="5">
      <t>ケイスケ</t>
    </rPh>
    <phoneticPr fontId="2"/>
  </si>
  <si>
    <t>木下　良雄</t>
    <rPh sb="0" eb="2">
      <t>キノシタ</t>
    </rPh>
    <rPh sb="3" eb="5">
      <t>ヨシオ</t>
    </rPh>
    <phoneticPr fontId="2"/>
  </si>
  <si>
    <t>橋本　正雄</t>
    <rPh sb="0" eb="2">
      <t>ハシモト</t>
    </rPh>
    <rPh sb="3" eb="5">
      <t>マサオ</t>
    </rPh>
    <phoneticPr fontId="2"/>
  </si>
  <si>
    <t>江田　京子</t>
    <rPh sb="0" eb="2">
      <t>エダ</t>
    </rPh>
    <rPh sb="3" eb="5">
      <t>キョウコ</t>
    </rPh>
    <phoneticPr fontId="2"/>
  </si>
  <si>
    <t>鈴木　陽子</t>
    <rPh sb="0" eb="2">
      <t>スズキ</t>
    </rPh>
    <rPh sb="3" eb="5">
      <t>ヨウコ</t>
    </rPh>
    <phoneticPr fontId="2"/>
  </si>
  <si>
    <t>久保　正</t>
    <rPh sb="0" eb="2">
      <t>クボ</t>
    </rPh>
    <rPh sb="3" eb="4">
      <t>タダシ</t>
    </rPh>
    <phoneticPr fontId="2"/>
  </si>
  <si>
    <t>佐伯　三郎</t>
    <rPh sb="0" eb="2">
      <t>サエキ</t>
    </rPh>
    <rPh sb="3" eb="5">
      <t>サブロウ</t>
    </rPh>
    <phoneticPr fontId="2"/>
  </si>
  <si>
    <t>竹田　誠治</t>
    <rPh sb="0" eb="2">
      <t>タケダ</t>
    </rPh>
    <rPh sb="3" eb="5">
      <t>セイジ</t>
    </rPh>
    <phoneticPr fontId="2"/>
  </si>
  <si>
    <t>小池　公彦</t>
    <rPh sb="0" eb="2">
      <t>コイケ</t>
    </rPh>
    <rPh sb="3" eb="5">
      <t>キミヒコ</t>
    </rPh>
    <phoneticPr fontId="2"/>
  </si>
  <si>
    <t>中村　仁</t>
    <rPh sb="0" eb="2">
      <t>ナカムラ</t>
    </rPh>
    <rPh sb="3" eb="4">
      <t>ジン</t>
    </rPh>
    <phoneticPr fontId="2"/>
  </si>
  <si>
    <t>斎藤　恵子</t>
    <rPh sb="0" eb="2">
      <t>サイトウ</t>
    </rPh>
    <rPh sb="3" eb="5">
      <t>ケイコ</t>
    </rPh>
    <phoneticPr fontId="2"/>
  </si>
  <si>
    <t>栗林　聡子</t>
    <rPh sb="0" eb="2">
      <t>クリバヤシ</t>
    </rPh>
    <rPh sb="3" eb="5">
      <t>サトコ</t>
    </rPh>
    <phoneticPr fontId="2"/>
  </si>
  <si>
    <t>渡部　秀美</t>
    <rPh sb="0" eb="2">
      <t>ワタベ</t>
    </rPh>
    <rPh sb="3" eb="5">
      <t>ヒデミ</t>
    </rPh>
    <phoneticPr fontId="2"/>
  </si>
  <si>
    <t>松村　智</t>
    <rPh sb="0" eb="2">
      <t>マツムラ</t>
    </rPh>
    <rPh sb="3" eb="4">
      <t>トモ</t>
    </rPh>
    <phoneticPr fontId="2"/>
  </si>
  <si>
    <t>指示に従って合格もしくは不合格を表示しなさい</t>
    <rPh sb="0" eb="2">
      <t>シジ</t>
    </rPh>
    <rPh sb="3" eb="4">
      <t>シタガ</t>
    </rPh>
    <rPh sb="6" eb="8">
      <t>ゴウカク</t>
    </rPh>
    <rPh sb="12" eb="15">
      <t>フゴウカク</t>
    </rPh>
    <rPh sb="16" eb="18">
      <t>ヒョウジ</t>
    </rPh>
    <phoneticPr fontId="1"/>
  </si>
  <si>
    <t>名前</t>
    <rPh sb="0" eb="2">
      <t>ナマエ</t>
    </rPh>
    <phoneticPr fontId="1"/>
  </si>
  <si>
    <t>点数</t>
    <rPh sb="0" eb="2">
      <t>テンスウ</t>
    </rPh>
    <phoneticPr fontId="1"/>
  </si>
  <si>
    <t>80点以上が合格
それ以外は不合格</t>
    <rPh sb="2" eb="3">
      <t>テン</t>
    </rPh>
    <rPh sb="3" eb="5">
      <t>イジョウ</t>
    </rPh>
    <rPh sb="6" eb="8">
      <t>ゴウカク</t>
    </rPh>
    <rPh sb="11" eb="13">
      <t>イガイ</t>
    </rPh>
    <rPh sb="14" eb="17">
      <t>フゴウカク</t>
    </rPh>
    <phoneticPr fontId="1"/>
  </si>
  <si>
    <t>60点以下が不合格
それ以外は合格</t>
    <rPh sb="2" eb="3">
      <t>テン</t>
    </rPh>
    <rPh sb="3" eb="5">
      <t>イカ</t>
    </rPh>
    <rPh sb="6" eb="7">
      <t>フ</t>
    </rPh>
    <rPh sb="7" eb="9">
      <t>ゴウカク</t>
    </rPh>
    <phoneticPr fontId="1"/>
  </si>
  <si>
    <t>60点未満が不合格
それ以外は合格</t>
    <rPh sb="2" eb="3">
      <t>テン</t>
    </rPh>
    <rPh sb="3" eb="5">
      <t>ミマン</t>
    </rPh>
    <rPh sb="6" eb="9">
      <t>フゴウカク</t>
    </rPh>
    <phoneticPr fontId="1"/>
  </si>
  <si>
    <t>80点以上が合格
不合格は空欄にする</t>
    <rPh sb="2" eb="5">
      <t>テンイジョウ</t>
    </rPh>
    <rPh sb="6" eb="8">
      <t>ゴウカク</t>
    </rPh>
    <rPh sb="9" eb="12">
      <t>フゴウカク</t>
    </rPh>
    <rPh sb="13" eb="15">
      <t>クウラン</t>
    </rPh>
    <phoneticPr fontId="1"/>
  </si>
  <si>
    <t>山田花子</t>
    <rPh sb="0" eb="2">
      <t>ヤマダ</t>
    </rPh>
    <rPh sb="2" eb="4">
      <t>ハナコ</t>
    </rPh>
    <phoneticPr fontId="1"/>
  </si>
  <si>
    <t>大山一郎</t>
    <rPh sb="0" eb="2">
      <t>オオヤマ</t>
    </rPh>
    <rPh sb="2" eb="4">
      <t>イチロウ</t>
    </rPh>
    <phoneticPr fontId="1"/>
  </si>
  <si>
    <t>中村みどり</t>
    <rPh sb="0" eb="2">
      <t>ナカムラ</t>
    </rPh>
    <phoneticPr fontId="1"/>
  </si>
  <si>
    <t>篠美幸</t>
    <rPh sb="0" eb="1">
      <t>シノ</t>
    </rPh>
    <rPh sb="1" eb="3">
      <t>ミユキ</t>
    </rPh>
    <phoneticPr fontId="1"/>
  </si>
  <si>
    <t>和泉和子</t>
    <rPh sb="0" eb="2">
      <t>イズミ</t>
    </rPh>
    <rPh sb="2" eb="4">
      <t>カズコ</t>
    </rPh>
    <phoneticPr fontId="1"/>
  </si>
  <si>
    <t>東城裕子</t>
    <rPh sb="0" eb="2">
      <t>トウジョウ</t>
    </rPh>
    <rPh sb="2" eb="4">
      <t>ユウコ</t>
    </rPh>
    <phoneticPr fontId="1"/>
  </si>
  <si>
    <t>佐藤邦子</t>
    <rPh sb="0" eb="2">
      <t>サトウ</t>
    </rPh>
    <rPh sb="2" eb="4">
      <t>クニコ</t>
    </rPh>
    <phoneticPr fontId="1"/>
  </si>
  <si>
    <t>村井孝之</t>
    <rPh sb="0" eb="2">
      <t>ムライ</t>
    </rPh>
    <rPh sb="2" eb="4">
      <t>タカユキ</t>
    </rPh>
    <phoneticPr fontId="1"/>
  </si>
  <si>
    <t>国井道弘</t>
    <rPh sb="0" eb="2">
      <t>クニイ</t>
    </rPh>
    <rPh sb="2" eb="4">
      <t>ミチヒロ</t>
    </rPh>
    <phoneticPr fontId="1"/>
  </si>
  <si>
    <t>判定欄にポイントが70以上は○、70未満は×としなさい。</t>
    <phoneticPr fontId="1"/>
  </si>
  <si>
    <t>会員別ポイント表</t>
    <rPh sb="0" eb="3">
      <t>カイインベツ</t>
    </rPh>
    <rPh sb="7" eb="8">
      <t>ヒョウ</t>
    </rPh>
    <phoneticPr fontId="1"/>
  </si>
  <si>
    <t>名前</t>
  </si>
  <si>
    <t>性別</t>
  </si>
  <si>
    <t>ポイント</t>
    <phoneticPr fontId="1"/>
  </si>
  <si>
    <t>判定</t>
  </si>
  <si>
    <t>相沢一郎</t>
  </si>
  <si>
    <t>男</t>
  </si>
  <si>
    <t>井上浩二</t>
  </si>
  <si>
    <t>上野有紀</t>
  </si>
  <si>
    <t>女</t>
  </si>
  <si>
    <t>内野武</t>
  </si>
  <si>
    <t>上田祥子</t>
  </si>
  <si>
    <t>江田早苗</t>
  </si>
  <si>
    <t>榎本高貴</t>
  </si>
  <si>
    <t>小田和樹</t>
  </si>
  <si>
    <t>定価１０００円以上の場合、売価は1割引き、それ以外は定価のままとします。
売価を表示しなさい</t>
    <rPh sb="10" eb="12">
      <t>バアイ</t>
    </rPh>
    <rPh sb="23" eb="25">
      <t>イガイ</t>
    </rPh>
    <rPh sb="26" eb="28">
      <t>テイカ</t>
    </rPh>
    <rPh sb="37" eb="39">
      <t>バイカ</t>
    </rPh>
    <rPh sb="40" eb="42">
      <t>ヒョウジ</t>
    </rPh>
    <phoneticPr fontId="1"/>
  </si>
  <si>
    <t>商品別価格表</t>
    <rPh sb="0" eb="6">
      <t>ショウヒンベツカカクヒョウ</t>
    </rPh>
    <phoneticPr fontId="1"/>
  </si>
  <si>
    <t>商品番号</t>
    <rPh sb="0" eb="2">
      <t>ショウヒン</t>
    </rPh>
    <rPh sb="2" eb="4">
      <t>バンゴウ</t>
    </rPh>
    <phoneticPr fontId="1"/>
  </si>
  <si>
    <t>品名</t>
    <rPh sb="0" eb="2">
      <t>ヒンメイ</t>
    </rPh>
    <phoneticPr fontId="1"/>
  </si>
  <si>
    <t>定価</t>
    <rPh sb="0" eb="2">
      <t>テイカ</t>
    </rPh>
    <phoneticPr fontId="1"/>
  </si>
  <si>
    <t>売価</t>
    <rPh sb="0" eb="2">
      <t>バイカ</t>
    </rPh>
    <phoneticPr fontId="1"/>
  </si>
  <si>
    <t>バインダー</t>
    <phoneticPr fontId="1"/>
  </si>
  <si>
    <t>ファイル</t>
    <phoneticPr fontId="1"/>
  </si>
  <si>
    <t>書類ケース</t>
    <rPh sb="0" eb="2">
      <t>ショルイ</t>
    </rPh>
    <phoneticPr fontId="1"/>
  </si>
  <si>
    <t>ノート</t>
    <phoneticPr fontId="1"/>
  </si>
  <si>
    <t>マーカーセット</t>
    <phoneticPr fontId="1"/>
  </si>
  <si>
    <t>LEDライト</t>
    <phoneticPr fontId="1"/>
  </si>
  <si>
    <t>ペンケース</t>
    <phoneticPr fontId="1"/>
  </si>
  <si>
    <t>合計</t>
    <rPh sb="0" eb="2">
      <t>ゴウケイ</t>
    </rPh>
    <phoneticPr fontId="1"/>
  </si>
  <si>
    <t>1.　売上を表示してください。</t>
    <rPh sb="3" eb="5">
      <t>ウリアゲ</t>
    </rPh>
    <rPh sb="6" eb="8">
      <t>ヒョウジ</t>
    </rPh>
    <phoneticPr fontId="1"/>
  </si>
  <si>
    <t>2.　合計を表示しましょう</t>
    <rPh sb="3" eb="5">
      <t>ゴウケイ</t>
    </rPh>
    <rPh sb="6" eb="8">
      <t>ヒョウジ</t>
    </rPh>
    <phoneticPr fontId="1"/>
  </si>
  <si>
    <t>3.　平均は整数の切り捨てにしてください</t>
    <rPh sb="3" eb="5">
      <t>ヘイキン</t>
    </rPh>
    <rPh sb="6" eb="8">
      <t>セイスウ</t>
    </rPh>
    <rPh sb="9" eb="10">
      <t>キ</t>
    </rPh>
    <rPh sb="11" eb="12">
      <t>ス</t>
    </rPh>
    <phoneticPr fontId="1"/>
  </si>
  <si>
    <t>2.　売上の平均以上だったら〇　そのほかは空欄にしなさい</t>
    <rPh sb="3" eb="5">
      <t>ウリアゲ</t>
    </rPh>
    <rPh sb="6" eb="8">
      <t>ヘイキン</t>
    </rPh>
    <rPh sb="8" eb="10">
      <t>イジョウ</t>
    </rPh>
    <rPh sb="21" eb="23">
      <t>クウラン</t>
    </rPh>
    <phoneticPr fontId="1"/>
  </si>
  <si>
    <t>商品別売上表</t>
    <rPh sb="0" eb="6">
      <t>ショウヒンベツウリアゲヒョウ</t>
    </rPh>
    <phoneticPr fontId="1"/>
  </si>
  <si>
    <t>価格</t>
    <rPh sb="0" eb="2">
      <t>カカク</t>
    </rPh>
    <phoneticPr fontId="1"/>
  </si>
  <si>
    <t>数量</t>
    <rPh sb="0" eb="2">
      <t>スウリョウ</t>
    </rPh>
    <phoneticPr fontId="1"/>
  </si>
  <si>
    <t>売上</t>
    <rPh sb="0" eb="2">
      <t>ウリアゲ</t>
    </rPh>
    <phoneticPr fontId="1"/>
  </si>
  <si>
    <t>評価</t>
    <rPh sb="0" eb="2">
      <t>ヒョウカ</t>
    </rPh>
    <phoneticPr fontId="1"/>
  </si>
  <si>
    <t>コーヒー</t>
    <phoneticPr fontId="1"/>
  </si>
  <si>
    <t>紅茶</t>
    <rPh sb="0" eb="2">
      <t>コウチャ</t>
    </rPh>
    <phoneticPr fontId="1"/>
  </si>
  <si>
    <t>麦茶</t>
    <rPh sb="0" eb="2">
      <t>ムギチャ</t>
    </rPh>
    <phoneticPr fontId="1"/>
  </si>
  <si>
    <t>カフェオレ</t>
    <phoneticPr fontId="1"/>
  </si>
  <si>
    <t>サイダー</t>
    <phoneticPr fontId="1"/>
  </si>
  <si>
    <t>ミルク</t>
    <phoneticPr fontId="1"/>
  </si>
  <si>
    <t>メロンソーダ</t>
    <phoneticPr fontId="1"/>
  </si>
  <si>
    <t>平均</t>
    <rPh sb="0" eb="2">
      <t>ヘイキン</t>
    </rPh>
    <phoneticPr fontId="1"/>
  </si>
  <si>
    <t>練習</t>
    <rPh sb="0" eb="2">
      <t>レンシュウ</t>
    </rPh>
    <phoneticPr fontId="1"/>
  </si>
  <si>
    <t>1.　合計を出しましょう</t>
    <rPh sb="3" eb="5">
      <t>ゴウケイ</t>
    </rPh>
    <rPh sb="6" eb="7">
      <t>ダ</t>
    </rPh>
    <phoneticPr fontId="1"/>
  </si>
  <si>
    <t>2.　合計が120以上の場合「合格」，120未満の場合「不合格」としなさい</t>
    <rPh sb="3" eb="4">
      <t>ゴウ</t>
    </rPh>
    <rPh sb="4" eb="5">
      <t>ケイ</t>
    </rPh>
    <rPh sb="9" eb="11">
      <t>イジョウ</t>
    </rPh>
    <rPh sb="12" eb="14">
      <t>バアイ</t>
    </rPh>
    <rPh sb="15" eb="17">
      <t>ゴウカク</t>
    </rPh>
    <rPh sb="22" eb="24">
      <t>ミマン</t>
    </rPh>
    <rPh sb="25" eb="27">
      <t>バアイ</t>
    </rPh>
    <rPh sb="28" eb="31">
      <t>フゴウカク</t>
    </rPh>
    <phoneticPr fontId="3"/>
  </si>
  <si>
    <t>名前</t>
    <rPh sb="0" eb="2">
      <t>ナマエ</t>
    </rPh>
    <phoneticPr fontId="3"/>
  </si>
  <si>
    <t>英語</t>
    <rPh sb="0" eb="2">
      <t>エイゴ</t>
    </rPh>
    <phoneticPr fontId="3"/>
  </si>
  <si>
    <t>国語</t>
    <rPh sb="0" eb="2">
      <t>コクゴ</t>
    </rPh>
    <phoneticPr fontId="3"/>
  </si>
  <si>
    <t>合計</t>
    <rPh sb="0" eb="2">
      <t>ゴウケイ</t>
    </rPh>
    <phoneticPr fontId="3"/>
  </si>
  <si>
    <t>判定</t>
    <rPh sb="0" eb="2">
      <t>ハンテイ</t>
    </rPh>
    <phoneticPr fontId="3"/>
  </si>
  <si>
    <t>久家 敦子</t>
  </si>
  <si>
    <t>宇土 麻紀</t>
  </si>
  <si>
    <t>宮田 佑樹</t>
  </si>
  <si>
    <t>売上額に応じて賞与の額を計算しなさい。</t>
    <rPh sb="0" eb="2">
      <t>ウリアゲ</t>
    </rPh>
    <rPh sb="2" eb="3">
      <t>ガク</t>
    </rPh>
    <rPh sb="4" eb="5">
      <t>オウ</t>
    </rPh>
    <rPh sb="7" eb="9">
      <t>ショウヨ</t>
    </rPh>
    <rPh sb="10" eb="11">
      <t>ガク</t>
    </rPh>
    <rPh sb="12" eb="14">
      <t>ケイサン</t>
    </rPh>
    <phoneticPr fontId="3"/>
  </si>
  <si>
    <t>売上が100万円以上：売上の12％　　100万円未満：売上の10％</t>
    <rPh sb="0" eb="2">
      <t>ウリアゲ</t>
    </rPh>
    <rPh sb="6" eb="10">
      <t>マンエンイジョウ</t>
    </rPh>
    <rPh sb="11" eb="13">
      <t>ウリアゲ</t>
    </rPh>
    <rPh sb="22" eb="24">
      <t>マンエン</t>
    </rPh>
    <rPh sb="24" eb="26">
      <t>ミマン</t>
    </rPh>
    <rPh sb="27" eb="29">
      <t>ウリアゲ</t>
    </rPh>
    <phoneticPr fontId="3"/>
  </si>
  <si>
    <t>社員別売上表</t>
    <rPh sb="0" eb="3">
      <t>シャインベツ</t>
    </rPh>
    <rPh sb="3" eb="6">
      <t>ウリアゲヒョウ</t>
    </rPh>
    <phoneticPr fontId="3"/>
  </si>
  <si>
    <t>単位：万円</t>
    <rPh sb="0" eb="2">
      <t>タンイ</t>
    </rPh>
    <rPh sb="3" eb="5">
      <t>マンエン</t>
    </rPh>
    <phoneticPr fontId="3"/>
  </si>
  <si>
    <t>売上</t>
    <rPh sb="0" eb="2">
      <t>ウリアゲ</t>
    </rPh>
    <phoneticPr fontId="3"/>
  </si>
  <si>
    <t>賞与</t>
    <rPh sb="0" eb="2">
      <t>ショウヨ</t>
    </rPh>
    <phoneticPr fontId="3"/>
  </si>
  <si>
    <t>売上（万円）</t>
    <rPh sb="0" eb="2">
      <t>ウリアゲ</t>
    </rPh>
    <rPh sb="3" eb="5">
      <t>マンエン</t>
    </rPh>
    <phoneticPr fontId="3"/>
  </si>
  <si>
    <t>森岡 和男</t>
  </si>
  <si>
    <t>吉澤 大輔</t>
  </si>
  <si>
    <t>横山 沙希</t>
  </si>
  <si>
    <t>川村 享平</t>
  </si>
  <si>
    <t>「都道府県」が「東京都」以外にチェックしなさい。チェック記号は「○」とします。</t>
    <phoneticPr fontId="1"/>
  </si>
  <si>
    <t>チェック１は「東京都と等しくない」ものを〇にする。チェック2は東京以外を〇にする</t>
    <rPh sb="7" eb="10">
      <t>トウキョウト</t>
    </rPh>
    <rPh sb="11" eb="12">
      <t>ヒト</t>
    </rPh>
    <rPh sb="31" eb="33">
      <t>トウキョウ</t>
    </rPh>
    <rPh sb="33" eb="35">
      <t>イガイ</t>
    </rPh>
    <phoneticPr fontId="1"/>
  </si>
  <si>
    <t>番号</t>
    <rPh sb="0" eb="2">
      <t>バンゴウ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</si>
  <si>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</si>
  <si>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2"/>
  </si>
  <si>
    <t>チェック１</t>
    <phoneticPr fontId="1"/>
  </si>
  <si>
    <t>チェック２</t>
    <phoneticPr fontId="1"/>
  </si>
  <si>
    <t>渡邉 美華</t>
  </si>
  <si>
    <t>東京都</t>
  </si>
  <si>
    <t>光森 麻子</t>
  </si>
  <si>
    <t>砂原 祥弘</t>
  </si>
  <si>
    <t>埼玉県</t>
  </si>
  <si>
    <t>後藤 大</t>
  </si>
  <si>
    <t>井上 千香</t>
  </si>
  <si>
    <t>神奈川県</t>
  </si>
  <si>
    <t>安藤 正人</t>
  </si>
  <si>
    <t>天野 岳</t>
  </si>
  <si>
    <t>木下 浩志</t>
  </si>
  <si>
    <t>星 琢</t>
  </si>
  <si>
    <t>1.　合計と平均を出してください</t>
    <rPh sb="3" eb="5">
      <t>ゴウケイ</t>
    </rPh>
    <rPh sb="6" eb="8">
      <t>ヘイキン</t>
    </rPh>
    <rPh sb="9" eb="10">
      <t>ダ</t>
    </rPh>
    <phoneticPr fontId="1"/>
  </si>
  <si>
    <t>3.　評価２　上の評価で、IFの中にSUMをネストで入れてください</t>
    <rPh sb="3" eb="5">
      <t>ヒョウカ</t>
    </rPh>
    <rPh sb="7" eb="8">
      <t>ウエ</t>
    </rPh>
    <rPh sb="9" eb="11">
      <t>ヒョウカ</t>
    </rPh>
    <rPh sb="16" eb="17">
      <t>ナカ</t>
    </rPh>
    <rPh sb="26" eb="27">
      <t>イ</t>
    </rPh>
    <phoneticPr fontId="1"/>
  </si>
  <si>
    <t>受験者名</t>
  </si>
  <si>
    <t>国語</t>
  </si>
  <si>
    <t>数学</t>
  </si>
  <si>
    <t>理科</t>
  </si>
  <si>
    <t>社会</t>
  </si>
  <si>
    <t>英語</t>
  </si>
  <si>
    <t>合計</t>
  </si>
  <si>
    <t>評価1</t>
    <rPh sb="0" eb="2">
      <t>ヒョウカ</t>
    </rPh>
    <phoneticPr fontId="2"/>
  </si>
  <si>
    <t>評価2</t>
    <rPh sb="0" eb="2">
      <t>ヒョウカ</t>
    </rPh>
    <phoneticPr fontId="2"/>
  </si>
  <si>
    <t>山本広太</t>
    <rPh sb="0" eb="2">
      <t>ヤマモト</t>
    </rPh>
    <rPh sb="2" eb="4">
      <t>コウタ</t>
    </rPh>
    <phoneticPr fontId="2"/>
  </si>
  <si>
    <t>西口秀雄</t>
    <rPh sb="0" eb="2">
      <t>ニシグチ</t>
    </rPh>
    <rPh sb="2" eb="4">
      <t>ヒデオ</t>
    </rPh>
    <phoneticPr fontId="2"/>
  </si>
  <si>
    <t>武田あゆみ</t>
    <rPh sb="0" eb="2">
      <t>タケダ</t>
    </rPh>
    <phoneticPr fontId="2"/>
  </si>
  <si>
    <t>西崎祥平</t>
    <rPh sb="0" eb="2">
      <t>ニシザキ</t>
    </rPh>
    <rPh sb="2" eb="4">
      <t>ショウヘイ</t>
    </rPh>
    <phoneticPr fontId="2"/>
  </si>
  <si>
    <t>戸田由美子</t>
    <rPh sb="0" eb="2">
      <t>トダ</t>
    </rPh>
    <rPh sb="2" eb="5">
      <t>ユミコ</t>
    </rPh>
    <phoneticPr fontId="2"/>
  </si>
  <si>
    <t>渡辺孝夫</t>
  </si>
  <si>
    <t>中野祐子</t>
  </si>
  <si>
    <t>鈴木幸一</t>
    <rPh sb="0" eb="2">
      <t>スズキ</t>
    </rPh>
    <rPh sb="2" eb="4">
      <t>コウイチ</t>
    </rPh>
    <phoneticPr fontId="2"/>
  </si>
  <si>
    <t>中島智子</t>
    <rPh sb="0" eb="2">
      <t>ナカジマ</t>
    </rPh>
    <rPh sb="2" eb="4">
      <t>トモコ</t>
    </rPh>
    <phoneticPr fontId="2"/>
  </si>
  <si>
    <t>田口公彦</t>
    <rPh sb="0" eb="2">
      <t>タグチ</t>
    </rPh>
    <rPh sb="2" eb="4">
      <t>キミヒコ</t>
    </rPh>
    <phoneticPr fontId="2"/>
  </si>
  <si>
    <t>倉橋直美</t>
  </si>
  <si>
    <t>河野徹</t>
    <rPh sb="0" eb="2">
      <t>コウノ</t>
    </rPh>
    <rPh sb="2" eb="3">
      <t>トオル</t>
    </rPh>
    <phoneticPr fontId="2"/>
  </si>
  <si>
    <t>寺西和子</t>
    <rPh sb="0" eb="2">
      <t>テラニシ</t>
    </rPh>
    <phoneticPr fontId="2"/>
  </si>
  <si>
    <t>平均点</t>
  </si>
  <si>
    <t>B19：E19に、目標達成している場合は”OK”、以外は何も表示しないような式を設定して下さい。　</t>
  </si>
  <si>
    <t>セミナー参加者数集計表</t>
    <rPh sb="4" eb="8">
      <t>サンカシャスウ</t>
    </rPh>
    <rPh sb="8" eb="11">
      <t>シュウケイヒョウ</t>
    </rPh>
    <phoneticPr fontId="2"/>
  </si>
  <si>
    <t>目標=</t>
    <rPh sb="0" eb="2">
      <t>モクヒョウ</t>
    </rPh>
    <phoneticPr fontId="2"/>
  </si>
  <si>
    <t>2020年度</t>
    <rPh sb="4" eb="6">
      <t>ネンド</t>
    </rPh>
    <phoneticPr fontId="2"/>
  </si>
  <si>
    <t>セミナー名</t>
    <rPh sb="4" eb="5">
      <t>メイ</t>
    </rPh>
    <phoneticPr fontId="2"/>
  </si>
  <si>
    <t>第１四半期</t>
    <rPh sb="0" eb="1">
      <t>ダイ</t>
    </rPh>
    <rPh sb="2" eb="4">
      <t>シハン</t>
    </rPh>
    <rPh sb="4" eb="5">
      <t>キ</t>
    </rPh>
    <phoneticPr fontId="2"/>
  </si>
  <si>
    <t>第２四半期</t>
  </si>
  <si>
    <t>第３四半期</t>
  </si>
  <si>
    <t>第４四半期</t>
  </si>
  <si>
    <t>医療事務</t>
  </si>
  <si>
    <t>調剤薬局事務</t>
  </si>
  <si>
    <t>介護事務</t>
  </si>
  <si>
    <t>社会福祉士</t>
  </si>
  <si>
    <t>認知症介助士</t>
  </si>
  <si>
    <t>目標達成</t>
    <rPh sb="0" eb="2">
      <t>モクヒョウ</t>
    </rPh>
    <rPh sb="2" eb="4">
      <t>タッセイ</t>
    </rPh>
    <phoneticPr fontId="2"/>
  </si>
  <si>
    <t>英会話が80点以上、かつパソコンが80点以上の場合は「合格」、
そうでない場合は「不合格」と表示してください。</t>
    <phoneticPr fontId="1"/>
  </si>
  <si>
    <t>スキル検定試験</t>
  </si>
  <si>
    <t>氏名</t>
  </si>
  <si>
    <t>英会話</t>
  </si>
  <si>
    <t>パソコン</t>
  </si>
  <si>
    <t>合否</t>
  </si>
  <si>
    <t>浅沼　瑤子</t>
  </si>
  <si>
    <t>安室　祐大</t>
  </si>
  <si>
    <t>五十嵐　啓斗</t>
  </si>
  <si>
    <t>上村　麻見</t>
  </si>
  <si>
    <t>遠藤　和沙</t>
  </si>
  <si>
    <t>岡田　准治</t>
  </si>
  <si>
    <t>斎藤　麻美</t>
  </si>
  <si>
    <t>渡辺　真央</t>
  </si>
  <si>
    <t>1.　複数の条件のいずれかを満たす場合に値を表示する</t>
    <phoneticPr fontId="1"/>
  </si>
  <si>
    <t>2.　英会話が80点以上またはパソコンが80点以上の場合は「合格」、そうでない場合は「不合格」と表示</t>
    <phoneticPr fontId="1"/>
  </si>
  <si>
    <t>3.　英会話とパソコンのいずれかの点数が65点以下の場合は再受講、そうでない場合はなにも表示しない</t>
    <phoneticPr fontId="1"/>
  </si>
  <si>
    <t>再受講</t>
  </si>
  <si>
    <t>●表を完成させてください</t>
    <rPh sb="1" eb="2">
      <t>ヒョウ</t>
    </rPh>
    <rPh sb="3" eb="5">
      <t>カンセイ</t>
    </rPh>
    <phoneticPr fontId="1"/>
  </si>
  <si>
    <t>1.　金額：売上金額を出しましょう</t>
    <rPh sb="3" eb="5">
      <t>キンガク</t>
    </rPh>
    <phoneticPr fontId="1"/>
  </si>
  <si>
    <t>2.　売上比率：全体の金額に対する売上比率を求めましょう。</t>
    <rPh sb="3" eb="7">
      <t>ウリアゲヒリツ</t>
    </rPh>
    <phoneticPr fontId="1"/>
  </si>
  <si>
    <t>3.　順位：金額の多い順に順位を求めましょう</t>
    <rPh sb="3" eb="5">
      <t>ジュンイ</t>
    </rPh>
    <phoneticPr fontId="1"/>
  </si>
  <si>
    <t>4.　評価１：金額が５００万以上ならば「達成」、５００万未満なら「未達成」と表示するようにしましょう</t>
    <rPh sb="3" eb="5">
      <t>ヒョウカ</t>
    </rPh>
    <phoneticPr fontId="1"/>
  </si>
  <si>
    <t>5.　評価２：売上比率が15％以上なら「OK」、それ以外なら「NG」を表示しましょう</t>
    <rPh sb="3" eb="5">
      <t>ヒョウカ</t>
    </rPh>
    <phoneticPr fontId="1"/>
  </si>
  <si>
    <t>6.　評価３：金額が”金額の平均”以上ならば「〇」それ以外は空白を表示しましょう。</t>
    <rPh sb="3" eb="5">
      <t>ヒョウカ</t>
    </rPh>
    <phoneticPr fontId="1"/>
  </si>
  <si>
    <t>7.　評価４：金額が1000万以上ならば「A」500万以上1000万未満ならば「B」、500万未満ならば「C」を表示するようにしましょう。</t>
    <rPh sb="3" eb="5">
      <t>ヒョウカ</t>
    </rPh>
    <phoneticPr fontId="1"/>
  </si>
  <si>
    <t>衣料品種類別売上</t>
    <rPh sb="3" eb="5">
      <t>シュルイ</t>
    </rPh>
    <rPh sb="5" eb="6">
      <t>ベツ</t>
    </rPh>
    <rPh sb="6" eb="8">
      <t>ウリアゲ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</si>
  <si>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</si>
  <si>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</si>
  <si>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</si>
  <si>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</si>
  <si>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売上比率</t>
    <rPh sb="0" eb="2">
      <t>ウリアゲ</t>
    </rPh>
    <rPh sb="2" eb="4">
      <t>ヒリツ</t>
    </rPh>
    <phoneticPr fontId="3"/>
  </si>
  <si>
    <t>順位</t>
    <rPh sb="0" eb="2">
      <t>ジュンイ</t>
    </rPh>
    <phoneticPr fontId="3"/>
  </si>
  <si>
    <t>評価１</t>
    <rPh sb="0" eb="2">
      <t>ヒョウカ</t>
    </rPh>
    <phoneticPr fontId="3"/>
  </si>
  <si>
    <t>評価２</t>
    <rPh sb="0" eb="2">
      <t>ヒョウカ</t>
    </rPh>
    <phoneticPr fontId="3"/>
  </si>
  <si>
    <t>評価３</t>
    <rPh sb="0" eb="2">
      <t>ヒョウカ</t>
    </rPh>
    <phoneticPr fontId="3"/>
  </si>
  <si>
    <t>評価４</t>
    <rPh sb="0" eb="2">
      <t>ヒョウカ</t>
    </rPh>
    <phoneticPr fontId="3"/>
  </si>
  <si>
    <t>シャツ</t>
    <phoneticPr fontId="3"/>
  </si>
  <si>
    <t>パンツ</t>
    <phoneticPr fontId="3"/>
  </si>
  <si>
    <t>セーター</t>
    <phoneticPr fontId="3"/>
  </si>
  <si>
    <t>ベスト</t>
    <phoneticPr fontId="3"/>
  </si>
  <si>
    <t>ニット</t>
    <phoneticPr fontId="3"/>
  </si>
  <si>
    <t>デニム</t>
    <phoneticPr fontId="3"/>
  </si>
  <si>
    <t>平均</t>
    <rPh sb="0" eb="2">
      <t>ヘイキン</t>
    </rPh>
    <phoneticPr fontId="3"/>
  </si>
  <si>
    <t>1.　合計：合計を求めましょう</t>
    <phoneticPr fontId="1"/>
  </si>
  <si>
    <t>2.　平均：平均を四捨五入して整数にしましょう</t>
    <phoneticPr fontId="1"/>
  </si>
  <si>
    <t>3.　順位：合計の値をもとに順位を降順で表示しましょう</t>
    <phoneticPr fontId="1"/>
  </si>
  <si>
    <t>4.　評価１：合計が350点以上が合格、350点未満を不合格と表示ましょう</t>
    <phoneticPr fontId="1"/>
  </si>
  <si>
    <t>5.　評価２：「国語の点数」が「国語の平均の点数」より大きかったら〇、それ以外は空白を表示しましょう</t>
    <phoneticPr fontId="1"/>
  </si>
  <si>
    <t>6.　評価３：合計点が４００点以上に「A」、３００点以上に「B」、３００点未満に「C」を表示しましょう</t>
    <phoneticPr fontId="1"/>
  </si>
  <si>
    <t>7.　評価４：国語の点数か数学の点数どちらかが９０点以上の人に「優秀」、それ以外は空白を表示してください</t>
    <phoneticPr fontId="1"/>
  </si>
  <si>
    <t>8.　書式：完成図を参考に表のレイアウトを整えましょう</t>
    <phoneticPr fontId="1"/>
  </si>
  <si>
    <t>期末考査成績表</t>
    <rPh sb="0" eb="2">
      <t>キマツ</t>
    </rPh>
    <rPh sb="2" eb="4">
      <t>コウサ</t>
    </rPh>
    <rPh sb="4" eb="6">
      <t>セイセキ</t>
    </rPh>
    <rPh sb="6" eb="7">
      <t>ヒョウ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</si>
  <si>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</si>
  <si>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</si>
  <si>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</si>
  <si>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</si>
  <si>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</si>
  <si>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順位</t>
    <rPh sb="0" eb="2">
      <t>ジュンイ</t>
    </rPh>
    <phoneticPr fontId="1"/>
  </si>
  <si>
    <t>評価１</t>
    <rPh sb="0" eb="2">
      <t>ヒョウカ</t>
    </rPh>
    <phoneticPr fontId="1"/>
  </si>
  <si>
    <t>評価２</t>
    <rPh sb="0" eb="2">
      <t>ヒョウカ</t>
    </rPh>
    <phoneticPr fontId="1"/>
  </si>
  <si>
    <t>評価３</t>
    <rPh sb="0" eb="2">
      <t>ヒョウカ</t>
    </rPh>
    <phoneticPr fontId="1"/>
  </si>
  <si>
    <t>評価４</t>
    <rPh sb="0" eb="2">
      <t>ヒョウカ</t>
    </rPh>
    <phoneticPr fontId="1"/>
  </si>
  <si>
    <t>勝田美奈</t>
  </si>
  <si>
    <t>金谷大夢</t>
  </si>
  <si>
    <t>染谷彰英</t>
  </si>
  <si>
    <t>影山敏夫</t>
  </si>
  <si>
    <t>深田葉子</t>
  </si>
  <si>
    <t>小高真尋</t>
  </si>
  <si>
    <t>高瀬未央</t>
  </si>
  <si>
    <t>黒木麻子</t>
  </si>
  <si>
    <t>今川和明</t>
  </si>
  <si>
    <t>小倉正</t>
  </si>
  <si>
    <t>期末考査成績表</t>
  </si>
  <si>
    <t>2.　評価１　評価1は5科目の合計が400点以上であれば、「○」、それ未満であれば「△」と表示してください</t>
    <rPh sb="3" eb="5">
      <t>ヒョウカ</t>
    </rPh>
    <rPh sb="7" eb="9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</si>
</sst>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5"/>
      <color theme="0"/>
      <name val="游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rgb="FF00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4" borderId="1">
      <alignment horizontal="center" vertical="center"/>
    </xf>
    <xf numFmtId="9" fontId="2" fillId="0" borderId="0" applyFont="0" applyFill="0" applyBorder="0" applyAlignment="0" applyProtection="0">
      <alignment vertical="center"/>
    </xf>
    <xf numFmtId="0" fontId="9" fillId="5" borderId="1">
      <alignment horizontal="center" vertical="center"/>
    </xf>
    <xf numFmtId="0" fontId="10" fillId="0" borderId="0">
      <alignment vertical="center"/>
    </xf>
    <xf numFmtId="0" fontId="11" fillId="0" borderId="3">
      <alignment vertical="center"/>
    </xf>
    <xf numFmtId="0" fontId="12" fillId="6" borderId="1">
      <alignment horizontal="center" vertical="center"/>
    </xf>
    <xf numFmtId="0" fontId="14" fillId="0" borderId="3">
      <alignment horizontal="center" vertical="center"/>
    </xf>
  </cellStyleXfs>
  <cellXfs count="7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/>
    <xf numFmtId="38" fontId="0" fillId="0" borderId="1" xfId="1" applyFont="1" applyBorder="1" applyAlignment="1"/>
    <xf numFmtId="176" fontId="0" fillId="0" borderId="1" xfId="3" applyNumberFormat="1" applyFont="1" applyBorder="1" applyAlignment="1"/>
    <xf numFmtId="0" fontId="0" fillId="0" borderId="1" xfId="0" applyBorder="1" applyAlignment="1">
      <alignment horizontal="center"/>
    </xf>
    <xf numFmtId="0" fontId="5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38" fontId="0" fillId="0" borderId="4" xfId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0" fillId="0" borderId="2" xfId="1" applyFont="1" applyBorder="1" applyAlignment="1"/>
    <xf numFmtId="0" fontId="0" fillId="0" borderId="2" xfId="0" applyBorder="1" applyAlignment="1"/>
    <xf numFmtId="0" fontId="0" fillId="0" borderId="2" xfId="0" applyBorder="1" applyAlignment="1">
      <alignment horizontal="center"/>
    </xf>
    <xf numFmtId="0" fontId="10" fillId="0" borderId="0" xfId="5">
      <alignment vertical="center"/>
    </xf>
    <xf numFmtId="0" fontId="11" fillId="0" borderId="3" xfId="6">
      <alignment vertical="center"/>
    </xf>
    <xf numFmtId="0" fontId="12" fillId="6" borderId="1" xfId="7">
      <alignment horizontal="center" vertical="center"/>
    </xf>
    <xf numFmtId="0" fontId="12" fillId="6" borderId="1" xfId="7" applyAlignment="1">
      <alignment horizontal="center" vertical="center" wrapText="1"/>
    </xf>
    <xf numFmtId="38" fontId="0" fillId="0" borderId="1" xfId="0" applyNumberFormat="1" applyBorder="1">
      <alignment vertical="center"/>
    </xf>
    <xf numFmtId="0" fontId="8" fillId="0" borderId="25" xfId="0" applyFont="1" applyBorder="1">
      <alignment vertical="center"/>
    </xf>
    <xf numFmtId="0" fontId="0" fillId="0" borderId="27" xfId="0" applyBorder="1">
      <alignment vertical="center"/>
    </xf>
    <xf numFmtId="0" fontId="5" fillId="2" borderId="26" xfId="0" applyFont="1" applyFill="1" applyBorder="1">
      <alignment vertical="center"/>
    </xf>
    <xf numFmtId="0" fontId="13" fillId="0" borderId="26" xfId="0" applyFont="1" applyBorder="1">
      <alignment vertical="center"/>
    </xf>
    <xf numFmtId="0" fontId="0" fillId="0" borderId="28" xfId="0" applyBorder="1">
      <alignment vertical="center"/>
    </xf>
    <xf numFmtId="0" fontId="5" fillId="2" borderId="28" xfId="0" applyFont="1" applyFill="1" applyBorder="1">
      <alignment vertical="center"/>
    </xf>
    <xf numFmtId="0" fontId="0" fillId="6" borderId="1" xfId="0" applyFill="1" applyBorder="1">
      <alignment vertical="center"/>
    </xf>
    <xf numFmtId="0" fontId="0" fillId="6" borderId="27" xfId="0" applyFill="1" applyBorder="1">
      <alignment vertical="center"/>
    </xf>
    <xf numFmtId="0" fontId="8" fillId="6" borderId="24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29" xfId="0" applyBorder="1">
      <alignment vertical="center"/>
    </xf>
    <xf numFmtId="38" fontId="0" fillId="0" borderId="15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2" xfId="1" applyFont="1" applyBorder="1">
      <alignment vertical="center"/>
    </xf>
    <xf numFmtId="0" fontId="9" fillId="5" borderId="1" xfId="4" applyAlignment="1">
      <alignment horizontal="center" vertical="center"/>
    </xf>
    <xf numFmtId="0" fontId="9" fillId="5" borderId="0" xfId="4" applyBorder="1" applyAlignment="1">
      <alignment horizontal="center" vertical="center"/>
    </xf>
    <xf numFmtId="0" fontId="11" fillId="0" borderId="3" xfId="6" applyAlignment="1">
      <alignment vertical="center"/>
    </xf>
    <xf numFmtId="0" fontId="14" fillId="0" borderId="3" xfId="8" applyAlignment="1">
      <alignment horizontal="center" vertical="center"/>
    </xf>
    <xf numFmtId="0" fontId="12" fillId="6" borderId="1" xfId="7" applyAlignment="1">
      <alignment horizontal="center" vertical="center"/>
    </xf>
    <xf numFmtId="0" fontId="9" fillId="5" borderId="5" xfId="4" applyBorder="1" applyAlignment="1">
      <alignment horizontal="center" vertical="center"/>
    </xf>
    <xf numFmtId="0" fontId="9" fillId="5" borderId="6" xfId="4" applyBorder="1" applyAlignment="1">
      <alignment horizontal="center" vertical="center"/>
    </xf>
    <xf numFmtId="0" fontId="9" fillId="5" borderId="7" xfId="4" applyBorder="1" applyAlignment="1">
      <alignment horizontal="center" vertical="center"/>
    </xf>
    <xf numFmtId="0" fontId="9" fillId="5" borderId="23" xfId="4" applyBorder="1" applyAlignment="1">
      <alignment horizontal="center" vertical="center"/>
    </xf>
    <xf numFmtId="0" fontId="11" fillId="0" borderId="3" xfId="6" applyAlignment="1">
      <alignment vertical="center" wrapText="1"/>
    </xf>
    <xf numFmtId="0" fontId="9" fillId="5" borderId="22" xfId="4" applyBorder="1" applyAlignment="1">
      <alignment horizontal="center" vertical="center"/>
    </xf>
    <xf numFmtId="0" fontId="11" fillId="0" borderId="6" xfId="6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/>
    </xf>
  </cellXfs>
  <cellStyles count="9">
    <cellStyle name="スタイル 1" xfId="4"/>
    <cellStyle name="パーセント" xfId="3" builtinId="5"/>
    <cellStyle name="解答" xfId="2"/>
    <cellStyle name="桁区切り" xfId="1" builtinId="6"/>
    <cellStyle name="項目" xfId="7"/>
    <cellStyle name="数式" xfId="5"/>
    <cellStyle name="標準" xfId="0" builtinId="0"/>
    <cellStyle name="標題" xfId="8"/>
    <cellStyle name="問題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4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zoomScale="120" zoomScaleNormal="120" workbookViewId="0">
      <selection sqref="A1:B1"/>
    </sheetView>
  </sheetViews>
  <sheetFormatPr defaultRowHeight="18.75" x14ac:dyDescent="0.4"/>
  <cols>
    <col min="1" max="1" width="11.75" customWidth="1"/>
    <col min="2" max="2" width="14.875" customWidth="1"/>
    <col min="3" max="3" width="13" bestFit="1" customWidth="1"/>
    <col min="4" max="4" width="17.625" customWidth="1"/>
    <col min="5" max="5" width="24.5" bestFit="1" customWidth="1"/>
    <col min="6" max="6" width="15.75" customWidth="1"/>
    <col min="7" max="7" width="19.125" customWidth="1"/>
    <col min="8" max="9" width="17.375" bestFit="1" customWidth="1"/>
    <col min="10" max="10" width="20.375" customWidth="1"/>
  </cols>
  <sheetData>
    <row r="1" spans="1:5" ht="25.5" x14ac:dyDescent="0.4">
      <c r="A1" s="58" t="s">
        <v>0</v>
      </c>
      <c r="B1" s="58"/>
      <c r="D1" s="57" t="s">
        <v>1</v>
      </c>
      <c r="E1" s="57"/>
    </row>
    <row r="3" spans="1:5" ht="18.75" customHeight="1" x14ac:dyDescent="0.4">
      <c r="A3" s="59" t="s">
        <v>2</v>
      </c>
      <c r="B3" s="59"/>
      <c r="C3" s="59"/>
      <c r="D3" s="59"/>
      <c r="E3" s="59"/>
    </row>
    <row r="5" spans="1:5" x14ac:dyDescent="0.4">
      <c r="A5" s="40" t="s">
        <v>3</v>
      </c>
      <c r="B5" s="40" t="s">
        <v>4</v>
      </c>
      <c r="D5" s="40" t="s">
        <v>3</v>
      </c>
      <c r="E5" s="40" t="s">
        <v>4</v>
      </c>
    </row>
    <row r="6" spans="1:5" x14ac:dyDescent="0.4">
      <c r="A6" s="1" t="s">
        <v>5</v>
      </c>
      <c r="B6" s="1"/>
      <c r="D6" s="1" t="s">
        <v>5</v>
      </c>
      <c r="E6" s="1"/>
    </row>
    <row r="7" spans="1:5" x14ac:dyDescent="0.4">
      <c r="A7" s="1" t="s">
        <v>6</v>
      </c>
      <c r="B7" s="1"/>
      <c r="D7" s="1" t="s">
        <v>6</v>
      </c>
      <c r="E7" s="1"/>
    </row>
    <row r="8" spans="1:5" x14ac:dyDescent="0.4">
      <c r="A8" s="1" t="s">
        <v>7</v>
      </c>
      <c r="B8" s="1"/>
      <c r="D8" s="1" t="s">
        <v>7</v>
      </c>
      <c r="E8" s="1"/>
    </row>
    <row r="9" spans="1:5" x14ac:dyDescent="0.4">
      <c r="A9" s="1" t="s">
        <v>5</v>
      </c>
      <c r="B9" s="1"/>
      <c r="D9" s="1" t="s">
        <v>5</v>
      </c>
      <c r="E9" s="1"/>
    </row>
    <row r="10" spans="1:5" x14ac:dyDescent="0.4">
      <c r="A10" s="1" t="s">
        <v>5</v>
      </c>
      <c r="B10" s="1"/>
      <c r="D10" s="1" t="s">
        <v>5</v>
      </c>
      <c r="E10" s="1"/>
    </row>
    <row r="11" spans="1:5" x14ac:dyDescent="0.4">
      <c r="A11" s="1" t="s">
        <v>6</v>
      </c>
      <c r="B11" s="1"/>
      <c r="D11" s="1" t="s">
        <v>6</v>
      </c>
      <c r="E11" s="1"/>
    </row>
    <row r="12" spans="1:5" x14ac:dyDescent="0.4">
      <c r="A12" s="1" t="s">
        <v>5</v>
      </c>
      <c r="B12" s="1"/>
      <c r="D12" s="1" t="s">
        <v>5</v>
      </c>
      <c r="E12" s="1"/>
    </row>
    <row r="13" spans="1:5" x14ac:dyDescent="0.4">
      <c r="A13" s="1" t="s">
        <v>5</v>
      </c>
      <c r="B13" s="1"/>
      <c r="D13" s="1" t="s">
        <v>5</v>
      </c>
      <c r="E13" s="1"/>
    </row>
    <row r="14" spans="1:5" x14ac:dyDescent="0.4">
      <c r="A14" s="1" t="s">
        <v>6</v>
      </c>
      <c r="B14" s="1"/>
      <c r="D14" s="1" t="s">
        <v>6</v>
      </c>
      <c r="E14" s="1"/>
    </row>
    <row r="15" spans="1:5" x14ac:dyDescent="0.4">
      <c r="A15" s="1" t="s">
        <v>5</v>
      </c>
      <c r="B15" s="1"/>
      <c r="D15" s="1" t="s">
        <v>5</v>
      </c>
      <c r="E15" s="1"/>
    </row>
    <row r="16" spans="1:5" x14ac:dyDescent="0.4">
      <c r="A16" s="1" t="s">
        <v>6</v>
      </c>
      <c r="B16" s="1"/>
      <c r="D16" s="1" t="s">
        <v>6</v>
      </c>
      <c r="E16" s="1"/>
    </row>
    <row r="17" spans="1:5" x14ac:dyDescent="0.4">
      <c r="A17" s="1" t="s">
        <v>5</v>
      </c>
      <c r="B17" s="1"/>
      <c r="D17" s="1" t="s">
        <v>5</v>
      </c>
      <c r="E17" s="1"/>
    </row>
    <row r="19" spans="1:5" ht="25.5" x14ac:dyDescent="0.4">
      <c r="A19" s="57" t="s">
        <v>8</v>
      </c>
      <c r="B19" s="57"/>
      <c r="C19" s="57"/>
      <c r="D19" s="57"/>
      <c r="E19" s="57"/>
    </row>
    <row r="21" spans="1:5" x14ac:dyDescent="0.4">
      <c r="A21" s="40" t="s">
        <v>3</v>
      </c>
      <c r="B21" s="40" t="s">
        <v>4</v>
      </c>
    </row>
    <row r="22" spans="1:5" ht="24" x14ac:dyDescent="0.4">
      <c r="A22" s="1" t="s">
        <v>5</v>
      </c>
      <c r="B22" s="1" t="str">
        <f>IF(A6="雨","さす","ささない")</f>
        <v>さす</v>
      </c>
      <c r="C22" s="38" t="str">
        <f ca="1">_xlfn.FORMULATEXT(B22)</f>
        <v>=IF(A6="雨","さす","ささない")</v>
      </c>
    </row>
    <row r="23" spans="1:5" x14ac:dyDescent="0.4">
      <c r="A23" s="1" t="s">
        <v>6</v>
      </c>
      <c r="B23" s="1" t="str">
        <f t="shared" ref="B23:B33" si="0">IF(A7="雨","さす","ささない")</f>
        <v>ささない</v>
      </c>
    </row>
    <row r="24" spans="1:5" x14ac:dyDescent="0.4">
      <c r="A24" s="1" t="s">
        <v>7</v>
      </c>
      <c r="B24" s="1" t="str">
        <f t="shared" si="0"/>
        <v>ささない</v>
      </c>
    </row>
    <row r="25" spans="1:5" x14ac:dyDescent="0.4">
      <c r="A25" s="1" t="s">
        <v>5</v>
      </c>
      <c r="B25" s="1" t="str">
        <f t="shared" si="0"/>
        <v>さす</v>
      </c>
    </row>
    <row r="26" spans="1:5" x14ac:dyDescent="0.4">
      <c r="A26" s="1" t="s">
        <v>5</v>
      </c>
      <c r="B26" s="1" t="str">
        <f t="shared" si="0"/>
        <v>さす</v>
      </c>
    </row>
    <row r="27" spans="1:5" x14ac:dyDescent="0.4">
      <c r="A27" s="1" t="s">
        <v>6</v>
      </c>
      <c r="B27" s="1" t="str">
        <f t="shared" si="0"/>
        <v>ささない</v>
      </c>
    </row>
    <row r="28" spans="1:5" x14ac:dyDescent="0.4">
      <c r="A28" s="1" t="s">
        <v>5</v>
      </c>
      <c r="B28" s="1" t="str">
        <f t="shared" si="0"/>
        <v>さす</v>
      </c>
    </row>
    <row r="29" spans="1:5" x14ac:dyDescent="0.4">
      <c r="A29" s="1" t="s">
        <v>5</v>
      </c>
      <c r="B29" s="1" t="str">
        <f t="shared" si="0"/>
        <v>さす</v>
      </c>
    </row>
    <row r="30" spans="1:5" x14ac:dyDescent="0.4">
      <c r="A30" s="1" t="s">
        <v>6</v>
      </c>
      <c r="B30" s="1" t="str">
        <f t="shared" si="0"/>
        <v>ささない</v>
      </c>
    </row>
    <row r="31" spans="1:5" x14ac:dyDescent="0.4">
      <c r="A31" s="1" t="s">
        <v>5</v>
      </c>
      <c r="B31" s="1" t="str">
        <f t="shared" si="0"/>
        <v>さす</v>
      </c>
    </row>
    <row r="32" spans="1:5" x14ac:dyDescent="0.4">
      <c r="A32" s="1" t="s">
        <v>6</v>
      </c>
      <c r="B32" s="1" t="str">
        <f t="shared" si="0"/>
        <v>ささない</v>
      </c>
    </row>
    <row r="33" spans="1:2" x14ac:dyDescent="0.4">
      <c r="A33" s="1" t="s">
        <v>5</v>
      </c>
      <c r="B33" s="1" t="str">
        <f t="shared" si="0"/>
        <v>さす</v>
      </c>
    </row>
    <row r="85" spans="2:8" x14ac:dyDescent="0.4">
      <c r="B85" t="s">
        <v>9</v>
      </c>
    </row>
    <row r="86" spans="2:8" x14ac:dyDescent="0.4">
      <c r="B86" t="s">
        <v>10</v>
      </c>
      <c r="C86" t="s">
        <v>11</v>
      </c>
      <c r="D86" t="s">
        <v>12</v>
      </c>
      <c r="E86" t="s">
        <v>13</v>
      </c>
      <c r="F86" t="s">
        <v>14</v>
      </c>
      <c r="G86" t="s">
        <v>15</v>
      </c>
      <c r="H86" t="s">
        <v>16</v>
      </c>
    </row>
    <row r="87" spans="2:8" x14ac:dyDescent="0.4">
      <c r="B87" t="s">
        <v>17</v>
      </c>
      <c r="C87">
        <v>79</v>
      </c>
      <c r="D87">
        <v>60</v>
      </c>
      <c r="E87">
        <v>139</v>
      </c>
    </row>
    <row r="88" spans="2:8" x14ac:dyDescent="0.4">
      <c r="B88" t="s">
        <v>18</v>
      </c>
      <c r="C88">
        <v>75</v>
      </c>
      <c r="D88">
        <v>56</v>
      </c>
      <c r="E88">
        <v>131</v>
      </c>
    </row>
    <row r="89" spans="2:8" x14ac:dyDescent="0.4">
      <c r="B89" t="s">
        <v>19</v>
      </c>
      <c r="C89">
        <v>66</v>
      </c>
      <c r="D89">
        <v>69</v>
      </c>
      <c r="E89">
        <v>135</v>
      </c>
    </row>
    <row r="90" spans="2:8" x14ac:dyDescent="0.4">
      <c r="B90" t="s">
        <v>20</v>
      </c>
      <c r="C90">
        <v>48</v>
      </c>
      <c r="D90">
        <v>26</v>
      </c>
      <c r="E90">
        <v>74</v>
      </c>
    </row>
    <row r="91" spans="2:8" x14ac:dyDescent="0.4">
      <c r="B91" t="s">
        <v>21</v>
      </c>
      <c r="C91">
        <v>76</v>
      </c>
      <c r="D91">
        <v>90</v>
      </c>
      <c r="E91">
        <v>166</v>
      </c>
    </row>
    <row r="92" spans="2:8" x14ac:dyDescent="0.4">
      <c r="B92" t="s">
        <v>22</v>
      </c>
      <c r="C92">
        <v>39</v>
      </c>
      <c r="D92">
        <v>23</v>
      </c>
      <c r="E92">
        <v>62</v>
      </c>
    </row>
    <row r="93" spans="2:8" x14ac:dyDescent="0.4">
      <c r="B93" t="s">
        <v>23</v>
      </c>
      <c r="C93">
        <v>63</v>
      </c>
      <c r="D93">
        <v>87</v>
      </c>
      <c r="E93">
        <v>150</v>
      </c>
    </row>
    <row r="94" spans="2:8" x14ac:dyDescent="0.4">
      <c r="B94" t="s">
        <v>24</v>
      </c>
      <c r="C94">
        <v>79</v>
      </c>
      <c r="D94">
        <v>45</v>
      </c>
      <c r="E94">
        <v>124</v>
      </c>
    </row>
    <row r="95" spans="2:8" x14ac:dyDescent="0.4">
      <c r="B95" t="s">
        <v>25</v>
      </c>
      <c r="C95">
        <v>31</v>
      </c>
      <c r="D95">
        <v>61</v>
      </c>
      <c r="E95">
        <v>92</v>
      </c>
    </row>
    <row r="96" spans="2:8" x14ac:dyDescent="0.4">
      <c r="B96" t="s">
        <v>26</v>
      </c>
      <c r="C96">
        <v>58</v>
      </c>
      <c r="D96">
        <v>90</v>
      </c>
      <c r="E96">
        <v>148</v>
      </c>
    </row>
    <row r="97" spans="2:5" x14ac:dyDescent="0.4">
      <c r="B97" t="s">
        <v>27</v>
      </c>
      <c r="C97">
        <v>49</v>
      </c>
      <c r="D97">
        <v>46</v>
      </c>
      <c r="E97">
        <v>95</v>
      </c>
    </row>
    <row r="98" spans="2:5" x14ac:dyDescent="0.4">
      <c r="B98" t="s">
        <v>28</v>
      </c>
      <c r="C98">
        <v>62</v>
      </c>
      <c r="D98">
        <v>72</v>
      </c>
      <c r="E98">
        <v>134</v>
      </c>
    </row>
    <row r="99" spans="2:5" x14ac:dyDescent="0.4">
      <c r="B99" t="s">
        <v>29</v>
      </c>
      <c r="C99">
        <v>50</v>
      </c>
      <c r="D99">
        <v>73</v>
      </c>
      <c r="E99">
        <v>123</v>
      </c>
    </row>
    <row r="100" spans="2:5" x14ac:dyDescent="0.4">
      <c r="B100" t="s">
        <v>30</v>
      </c>
      <c r="C100">
        <v>80</v>
      </c>
      <c r="D100">
        <v>93</v>
      </c>
      <c r="E100">
        <v>173</v>
      </c>
    </row>
  </sheetData>
  <mergeCells count="4">
    <mergeCell ref="A19:E19"/>
    <mergeCell ref="A1:B1"/>
    <mergeCell ref="D1:E1"/>
    <mergeCell ref="A3:E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5" zoomScaleNormal="100" workbookViewId="0">
      <selection activeCell="H12" sqref="H12"/>
    </sheetView>
  </sheetViews>
  <sheetFormatPr defaultRowHeight="18.75" x14ac:dyDescent="0.4"/>
  <cols>
    <col min="1" max="1" width="16.25" customWidth="1"/>
    <col min="3" max="3" width="11.5" customWidth="1"/>
    <col min="6" max="6" width="15.125" bestFit="1" customWidth="1"/>
  </cols>
  <sheetData>
    <row r="1" spans="1:9" ht="25.5" x14ac:dyDescent="0.4">
      <c r="A1" s="57" t="s">
        <v>0</v>
      </c>
      <c r="B1" s="57"/>
      <c r="C1" s="57"/>
      <c r="D1" s="57"/>
      <c r="E1" s="4"/>
      <c r="F1" s="57" t="s">
        <v>94</v>
      </c>
      <c r="G1" s="57"/>
      <c r="H1" s="57"/>
      <c r="I1" s="57"/>
    </row>
    <row r="2" spans="1:9" x14ac:dyDescent="0.4">
      <c r="B2" s="4"/>
      <c r="C2" s="4"/>
      <c r="D2" s="4"/>
      <c r="E2" s="4"/>
    </row>
    <row r="3" spans="1:9" ht="42.75" customHeight="1" x14ac:dyDescent="0.4">
      <c r="A3" s="66" t="s">
        <v>175</v>
      </c>
      <c r="B3" s="66"/>
      <c r="C3" s="66"/>
      <c r="D3" s="66"/>
      <c r="E3" s="66"/>
      <c r="F3" s="66"/>
      <c r="G3" s="66"/>
      <c r="H3" s="66"/>
      <c r="I3" s="66"/>
    </row>
    <row r="4" spans="1:9" x14ac:dyDescent="0.4">
      <c r="A4" s="4"/>
      <c r="B4" s="4"/>
      <c r="C4" s="4"/>
      <c r="D4" s="4"/>
      <c r="E4" s="4"/>
    </row>
    <row r="5" spans="1:9" ht="24" x14ac:dyDescent="0.4">
      <c r="A5" s="73" t="s">
        <v>176</v>
      </c>
      <c r="B5" s="73"/>
      <c r="C5" s="73"/>
      <c r="D5" s="73"/>
      <c r="E5" s="4"/>
      <c r="F5" s="60" t="s">
        <v>176</v>
      </c>
      <c r="G5" s="60"/>
      <c r="H5" s="60"/>
      <c r="I5" s="60"/>
    </row>
    <row r="6" spans="1:9" x14ac:dyDescent="0.4">
      <c r="A6" s="40" t="s">
        <v>177</v>
      </c>
      <c r="B6" s="40" t="s">
        <v>178</v>
      </c>
      <c r="C6" s="40" t="s">
        <v>179</v>
      </c>
      <c r="D6" s="40" t="s">
        <v>180</v>
      </c>
      <c r="E6" s="4"/>
      <c r="F6" s="40" t="s">
        <v>177</v>
      </c>
      <c r="G6" s="40" t="s">
        <v>178</v>
      </c>
      <c r="H6" s="40" t="s">
        <v>179</v>
      </c>
      <c r="I6" s="40" t="s">
        <v>180</v>
      </c>
    </row>
    <row r="7" spans="1:9" x14ac:dyDescent="0.4">
      <c r="A7" s="6" t="s">
        <v>181</v>
      </c>
      <c r="B7" s="6">
        <v>85</v>
      </c>
      <c r="C7" s="6">
        <v>83</v>
      </c>
      <c r="D7" s="7"/>
      <c r="E7" s="4"/>
      <c r="F7" s="6" t="s">
        <v>181</v>
      </c>
      <c r="G7" s="6">
        <v>85</v>
      </c>
      <c r="H7" s="6">
        <v>83</v>
      </c>
      <c r="I7" s="7"/>
    </row>
    <row r="8" spans="1:9" x14ac:dyDescent="0.4">
      <c r="A8" s="8" t="s">
        <v>182</v>
      </c>
      <c r="B8" s="8">
        <v>62</v>
      </c>
      <c r="C8" s="8">
        <v>88</v>
      </c>
      <c r="D8" s="7"/>
      <c r="E8" s="4"/>
      <c r="F8" s="8" t="s">
        <v>182</v>
      </c>
      <c r="G8" s="8">
        <v>62</v>
      </c>
      <c r="H8" s="8">
        <v>88</v>
      </c>
      <c r="I8" s="7"/>
    </row>
    <row r="9" spans="1:9" x14ac:dyDescent="0.4">
      <c r="A9" s="8" t="s">
        <v>183</v>
      </c>
      <c r="B9" s="8">
        <v>80</v>
      </c>
      <c r="C9" s="8">
        <v>81</v>
      </c>
      <c r="D9" s="7"/>
      <c r="E9" s="4"/>
      <c r="F9" s="8" t="s">
        <v>183</v>
      </c>
      <c r="G9" s="8">
        <v>80</v>
      </c>
      <c r="H9" s="8">
        <v>81</v>
      </c>
      <c r="I9" s="7"/>
    </row>
    <row r="10" spans="1:9" x14ac:dyDescent="0.4">
      <c r="A10" s="8" t="s">
        <v>184</v>
      </c>
      <c r="B10" s="8">
        <v>73</v>
      </c>
      <c r="C10" s="8">
        <v>58</v>
      </c>
      <c r="D10" s="7"/>
      <c r="E10" s="4"/>
      <c r="F10" s="8" t="s">
        <v>184</v>
      </c>
      <c r="G10" s="8">
        <v>73</v>
      </c>
      <c r="H10" s="8">
        <v>58</v>
      </c>
      <c r="I10" s="7"/>
    </row>
    <row r="11" spans="1:9" x14ac:dyDescent="0.4">
      <c r="A11" s="8" t="s">
        <v>185</v>
      </c>
      <c r="B11" s="8">
        <v>82</v>
      </c>
      <c r="C11" s="8">
        <v>80</v>
      </c>
      <c r="D11" s="7"/>
      <c r="E11" s="4"/>
      <c r="F11" s="8" t="s">
        <v>185</v>
      </c>
      <c r="G11" s="8">
        <v>82</v>
      </c>
      <c r="H11" s="8">
        <v>80</v>
      </c>
      <c r="I11" s="7"/>
    </row>
    <row r="12" spans="1:9" x14ac:dyDescent="0.4">
      <c r="A12" s="8" t="s">
        <v>186</v>
      </c>
      <c r="B12" s="8">
        <v>79</v>
      </c>
      <c r="C12" s="8">
        <v>95</v>
      </c>
      <c r="D12" s="7"/>
      <c r="E12" s="4"/>
      <c r="F12" s="8" t="s">
        <v>186</v>
      </c>
      <c r="G12" s="8">
        <v>79</v>
      </c>
      <c r="H12" s="8">
        <v>95</v>
      </c>
      <c r="I12" s="7"/>
    </row>
    <row r="13" spans="1:9" x14ac:dyDescent="0.4">
      <c r="A13" s="8" t="s">
        <v>187</v>
      </c>
      <c r="B13" s="8">
        <v>65</v>
      </c>
      <c r="C13" s="8">
        <v>70</v>
      </c>
      <c r="D13" s="7"/>
      <c r="E13" s="4"/>
      <c r="F13" s="8" t="s">
        <v>187</v>
      </c>
      <c r="G13" s="8">
        <v>65</v>
      </c>
      <c r="H13" s="8">
        <v>70</v>
      </c>
      <c r="I13" s="7"/>
    </row>
    <row r="14" spans="1:9" x14ac:dyDescent="0.4">
      <c r="A14" s="8" t="s">
        <v>188</v>
      </c>
      <c r="B14" s="8">
        <v>85</v>
      </c>
      <c r="C14" s="8">
        <v>80</v>
      </c>
      <c r="D14" s="7"/>
      <c r="E14" s="4"/>
      <c r="F14" s="8" t="s">
        <v>188</v>
      </c>
      <c r="G14" s="8">
        <v>85</v>
      </c>
      <c r="H14" s="8">
        <v>80</v>
      </c>
      <c r="I14" s="7"/>
    </row>
    <row r="15" spans="1:9" x14ac:dyDescent="0.4">
      <c r="A15" s="4"/>
      <c r="B15" s="4"/>
      <c r="C15" s="4"/>
      <c r="D15" s="5"/>
      <c r="E15" s="4"/>
    </row>
    <row r="16" spans="1:9" ht="25.5" x14ac:dyDescent="0.4">
      <c r="A16" s="57" t="s">
        <v>8</v>
      </c>
      <c r="B16" s="57"/>
      <c r="C16" s="57"/>
      <c r="D16" s="57"/>
      <c r="E16" s="4"/>
    </row>
    <row r="17" spans="1:5" x14ac:dyDescent="0.4">
      <c r="A17" s="4"/>
      <c r="B17" s="4"/>
      <c r="C17" s="4"/>
      <c r="D17" s="4"/>
      <c r="E17" s="4"/>
    </row>
    <row r="18" spans="1:5" ht="24" x14ac:dyDescent="0.4">
      <c r="A18" s="60" t="s">
        <v>176</v>
      </c>
      <c r="B18" s="60"/>
      <c r="C18" s="60"/>
      <c r="D18" s="60"/>
      <c r="E18" s="4"/>
    </row>
    <row r="19" spans="1:5" x14ac:dyDescent="0.4">
      <c r="A19" s="40" t="s">
        <v>177</v>
      </c>
      <c r="B19" s="40" t="s">
        <v>178</v>
      </c>
      <c r="C19" s="40" t="s">
        <v>179</v>
      </c>
      <c r="D19" s="40" t="s">
        <v>180</v>
      </c>
      <c r="E19" s="4"/>
    </row>
    <row r="20" spans="1:5" ht="24" x14ac:dyDescent="0.4">
      <c r="A20" s="6" t="s">
        <v>181</v>
      </c>
      <c r="B20" s="6">
        <v>85</v>
      </c>
      <c r="C20" s="6">
        <v>83</v>
      </c>
      <c r="D20" s="7" t="str">
        <f>IF(AND(B7&gt;=80,C7&gt;=80),"合格","不合格")</f>
        <v>合格</v>
      </c>
      <c r="E20" s="38" t="str">
        <f ca="1">_xlfn.FORMULATEXT(D20)</f>
        <v>=IF(AND(B7&gt;=80,C7&gt;=80),"合格","不合格")</v>
      </c>
    </row>
    <row r="21" spans="1:5" x14ac:dyDescent="0.4">
      <c r="A21" s="8" t="s">
        <v>182</v>
      </c>
      <c r="B21" s="8">
        <v>62</v>
      </c>
      <c r="C21" s="8">
        <v>88</v>
      </c>
      <c r="D21" s="7" t="str">
        <f t="shared" ref="D21:D27" si="0">IF(AND(B8&gt;=80,C8&gt;=80),"合格","不合格")</f>
        <v>不合格</v>
      </c>
      <c r="E21" s="4"/>
    </row>
    <row r="22" spans="1:5" x14ac:dyDescent="0.4">
      <c r="A22" s="8" t="s">
        <v>183</v>
      </c>
      <c r="B22" s="8">
        <v>80</v>
      </c>
      <c r="C22" s="8">
        <v>81</v>
      </c>
      <c r="D22" s="7" t="str">
        <f t="shared" si="0"/>
        <v>合格</v>
      </c>
      <c r="E22" s="4"/>
    </row>
    <row r="23" spans="1:5" x14ac:dyDescent="0.4">
      <c r="A23" s="8" t="s">
        <v>184</v>
      </c>
      <c r="B23" s="8">
        <v>73</v>
      </c>
      <c r="C23" s="8">
        <v>58</v>
      </c>
      <c r="D23" s="7" t="str">
        <f t="shared" si="0"/>
        <v>不合格</v>
      </c>
      <c r="E23" s="4"/>
    </row>
    <row r="24" spans="1:5" x14ac:dyDescent="0.4">
      <c r="A24" s="8" t="s">
        <v>185</v>
      </c>
      <c r="B24" s="8">
        <v>82</v>
      </c>
      <c r="C24" s="8">
        <v>80</v>
      </c>
      <c r="D24" s="7" t="str">
        <f t="shared" si="0"/>
        <v>合格</v>
      </c>
      <c r="E24" s="4"/>
    </row>
    <row r="25" spans="1:5" x14ac:dyDescent="0.4">
      <c r="A25" s="8" t="s">
        <v>186</v>
      </c>
      <c r="B25" s="8">
        <v>79</v>
      </c>
      <c r="C25" s="8">
        <v>95</v>
      </c>
      <c r="D25" s="7" t="str">
        <f t="shared" si="0"/>
        <v>不合格</v>
      </c>
      <c r="E25" s="4"/>
    </row>
    <row r="26" spans="1:5" x14ac:dyDescent="0.4">
      <c r="A26" s="8" t="s">
        <v>187</v>
      </c>
      <c r="B26" s="8">
        <v>65</v>
      </c>
      <c r="C26" s="8">
        <v>70</v>
      </c>
      <c r="D26" s="7" t="str">
        <f t="shared" si="0"/>
        <v>不合格</v>
      </c>
      <c r="E26" s="4"/>
    </row>
    <row r="27" spans="1:5" x14ac:dyDescent="0.4">
      <c r="A27" s="8" t="s">
        <v>188</v>
      </c>
      <c r="B27" s="8">
        <v>85</v>
      </c>
      <c r="C27" s="8">
        <v>80</v>
      </c>
      <c r="D27" s="7" t="str">
        <f t="shared" si="0"/>
        <v>合格</v>
      </c>
      <c r="E27" s="4"/>
    </row>
    <row r="28" spans="1:5" x14ac:dyDescent="0.4">
      <c r="A28" s="4"/>
      <c r="B28" s="4"/>
      <c r="C28" s="4"/>
      <c r="D28" s="4"/>
      <c r="E28" s="4"/>
    </row>
  </sheetData>
  <mergeCells count="7">
    <mergeCell ref="A16:D16"/>
    <mergeCell ref="A18:D18"/>
    <mergeCell ref="F5:I5"/>
    <mergeCell ref="A5:D5"/>
    <mergeCell ref="A1:D1"/>
    <mergeCell ref="F1:I1"/>
    <mergeCell ref="A3:I3"/>
  </mergeCells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9" zoomScale="90" zoomScaleNormal="90" workbookViewId="0">
      <selection activeCell="G21" sqref="G21"/>
    </sheetView>
  </sheetViews>
  <sheetFormatPr defaultRowHeight="18.75" x14ac:dyDescent="0.4"/>
  <cols>
    <col min="1" max="1" width="14" customWidth="1"/>
    <col min="7" max="7" width="13" bestFit="1" customWidth="1"/>
  </cols>
  <sheetData>
    <row r="1" spans="1:11" ht="25.5" x14ac:dyDescent="0.4">
      <c r="A1" s="57" t="s">
        <v>0</v>
      </c>
      <c r="B1" s="57"/>
      <c r="C1" s="57"/>
      <c r="D1" s="57"/>
      <c r="E1" s="57"/>
      <c r="F1" s="4"/>
      <c r="G1" s="57" t="s">
        <v>94</v>
      </c>
      <c r="H1" s="57"/>
      <c r="I1" s="57"/>
      <c r="J1" s="57"/>
      <c r="K1" s="57"/>
    </row>
    <row r="2" spans="1:11" x14ac:dyDescent="0.4">
      <c r="B2" s="4"/>
      <c r="C2" s="4"/>
      <c r="D2" s="4"/>
      <c r="E2" s="4"/>
      <c r="F2" s="4"/>
    </row>
    <row r="3" spans="1:11" ht="19.5" x14ac:dyDescent="0.4">
      <c r="A3" s="59" t="s">
        <v>189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9.5" x14ac:dyDescent="0.4">
      <c r="A4" s="59" t="s">
        <v>190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19.5" x14ac:dyDescent="0.4">
      <c r="A5" s="59" t="s">
        <v>191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4">
      <c r="A6" s="4"/>
      <c r="B6" s="4"/>
      <c r="C6" s="4"/>
      <c r="D6" s="4"/>
      <c r="E6" s="4"/>
      <c r="F6" s="4"/>
    </row>
    <row r="7" spans="1:11" ht="24" x14ac:dyDescent="0.4">
      <c r="A7" s="60" t="s">
        <v>176</v>
      </c>
      <c r="B7" s="60"/>
      <c r="C7" s="60"/>
      <c r="D7" s="60"/>
      <c r="E7" s="60"/>
      <c r="F7" s="4"/>
      <c r="G7" s="60" t="s">
        <v>176</v>
      </c>
      <c r="H7" s="60"/>
      <c r="I7" s="60"/>
      <c r="J7" s="60"/>
      <c r="K7" s="60"/>
    </row>
    <row r="8" spans="1:11" x14ac:dyDescent="0.4">
      <c r="A8" s="40" t="s">
        <v>177</v>
      </c>
      <c r="B8" s="40" t="s">
        <v>178</v>
      </c>
      <c r="C8" s="40" t="s">
        <v>179</v>
      </c>
      <c r="D8" s="40" t="s">
        <v>180</v>
      </c>
      <c r="E8" s="40" t="s">
        <v>192</v>
      </c>
      <c r="F8" s="4"/>
      <c r="G8" s="40" t="s">
        <v>177</v>
      </c>
      <c r="H8" s="40" t="s">
        <v>178</v>
      </c>
      <c r="I8" s="40" t="s">
        <v>179</v>
      </c>
      <c r="J8" s="40" t="s">
        <v>180</v>
      </c>
      <c r="K8" s="40" t="s">
        <v>192</v>
      </c>
    </row>
    <row r="9" spans="1:11" x14ac:dyDescent="0.4">
      <c r="A9" s="6" t="s">
        <v>181</v>
      </c>
      <c r="B9" s="6">
        <v>85</v>
      </c>
      <c r="C9" s="6">
        <v>83</v>
      </c>
      <c r="D9" s="8"/>
      <c r="E9" s="8"/>
      <c r="F9" s="4"/>
      <c r="G9" s="6" t="s">
        <v>181</v>
      </c>
      <c r="H9" s="6">
        <v>85</v>
      </c>
      <c r="I9" s="6">
        <v>83</v>
      </c>
      <c r="J9" s="8"/>
      <c r="K9" s="8"/>
    </row>
    <row r="10" spans="1:11" x14ac:dyDescent="0.4">
      <c r="A10" s="8" t="s">
        <v>182</v>
      </c>
      <c r="B10" s="8">
        <v>62</v>
      </c>
      <c r="C10" s="8">
        <v>88</v>
      </c>
      <c r="D10" s="8"/>
      <c r="E10" s="8"/>
      <c r="F10" s="4"/>
      <c r="G10" s="8" t="s">
        <v>182</v>
      </c>
      <c r="H10" s="8">
        <v>62</v>
      </c>
      <c r="I10" s="8">
        <v>88</v>
      </c>
      <c r="J10" s="8"/>
      <c r="K10" s="8"/>
    </row>
    <row r="11" spans="1:11" x14ac:dyDescent="0.4">
      <c r="A11" s="8" t="s">
        <v>183</v>
      </c>
      <c r="B11" s="8">
        <v>80</v>
      </c>
      <c r="C11" s="8">
        <v>81</v>
      </c>
      <c r="D11" s="8"/>
      <c r="E11" s="8"/>
      <c r="F11" s="4"/>
      <c r="G11" s="8" t="s">
        <v>183</v>
      </c>
      <c r="H11" s="8">
        <v>80</v>
      </c>
      <c r="I11" s="8">
        <v>81</v>
      </c>
      <c r="J11" s="8"/>
      <c r="K11" s="8"/>
    </row>
    <row r="12" spans="1:11" x14ac:dyDescent="0.4">
      <c r="A12" s="8" t="s">
        <v>184</v>
      </c>
      <c r="B12" s="8">
        <v>73</v>
      </c>
      <c r="C12" s="8">
        <v>58</v>
      </c>
      <c r="D12" s="8"/>
      <c r="E12" s="8"/>
      <c r="F12" s="4"/>
      <c r="G12" s="8" t="s">
        <v>184</v>
      </c>
      <c r="H12" s="8">
        <v>73</v>
      </c>
      <c r="I12" s="8">
        <v>58</v>
      </c>
      <c r="J12" s="8"/>
      <c r="K12" s="8"/>
    </row>
    <row r="13" spans="1:11" x14ac:dyDescent="0.4">
      <c r="A13" s="8" t="s">
        <v>185</v>
      </c>
      <c r="B13" s="8">
        <v>82</v>
      </c>
      <c r="C13" s="8">
        <v>80</v>
      </c>
      <c r="D13" s="8"/>
      <c r="E13" s="8"/>
      <c r="F13" s="4"/>
      <c r="G13" s="8" t="s">
        <v>185</v>
      </c>
      <c r="H13" s="8">
        <v>82</v>
      </c>
      <c r="I13" s="8">
        <v>80</v>
      </c>
      <c r="J13" s="8"/>
      <c r="K13" s="8"/>
    </row>
    <row r="14" spans="1:11" x14ac:dyDescent="0.4">
      <c r="A14" s="8" t="s">
        <v>186</v>
      </c>
      <c r="B14" s="8">
        <v>79</v>
      </c>
      <c r="C14" s="8">
        <v>95</v>
      </c>
      <c r="D14" s="8"/>
      <c r="E14" s="8"/>
      <c r="F14" s="4"/>
      <c r="G14" s="8" t="s">
        <v>186</v>
      </c>
      <c r="H14" s="8">
        <v>79</v>
      </c>
      <c r="I14" s="8">
        <v>95</v>
      </c>
      <c r="J14" s="8"/>
      <c r="K14" s="8"/>
    </row>
    <row r="15" spans="1:11" x14ac:dyDescent="0.4">
      <c r="A15" s="8" t="s">
        <v>187</v>
      </c>
      <c r="B15" s="8">
        <v>65</v>
      </c>
      <c r="C15" s="8">
        <v>70</v>
      </c>
      <c r="D15" s="8"/>
      <c r="E15" s="8"/>
      <c r="F15" s="4"/>
      <c r="G15" s="8" t="s">
        <v>187</v>
      </c>
      <c r="H15" s="8">
        <v>65</v>
      </c>
      <c r="I15" s="8">
        <v>70</v>
      </c>
      <c r="J15" s="8"/>
      <c r="K15" s="8"/>
    </row>
    <row r="16" spans="1:11" x14ac:dyDescent="0.4">
      <c r="A16" s="8" t="s">
        <v>188</v>
      </c>
      <c r="B16" s="8">
        <v>85</v>
      </c>
      <c r="C16" s="8">
        <v>80</v>
      </c>
      <c r="D16" s="8"/>
      <c r="E16" s="8"/>
      <c r="F16" s="4"/>
      <c r="G16" s="8" t="s">
        <v>188</v>
      </c>
      <c r="H16" s="8">
        <v>85</v>
      </c>
      <c r="I16" s="8">
        <v>80</v>
      </c>
      <c r="J16" s="8"/>
      <c r="K16" s="8"/>
    </row>
    <row r="17" spans="1:6" x14ac:dyDescent="0.4">
      <c r="A17" s="4"/>
      <c r="B17" s="4"/>
      <c r="C17" s="4"/>
      <c r="D17" s="5"/>
      <c r="E17" s="4"/>
      <c r="F17" s="4"/>
    </row>
    <row r="18" spans="1:6" ht="25.5" x14ac:dyDescent="0.4">
      <c r="A18" s="57" t="s">
        <v>8</v>
      </c>
      <c r="B18" s="57"/>
      <c r="C18" s="57"/>
      <c r="D18" s="57"/>
      <c r="E18" s="57"/>
      <c r="F18" s="4"/>
    </row>
    <row r="19" spans="1:6" x14ac:dyDescent="0.4">
      <c r="A19" s="4"/>
      <c r="B19" s="4"/>
      <c r="C19" s="4"/>
      <c r="D19" s="4"/>
      <c r="E19" s="4"/>
      <c r="F19" s="4"/>
    </row>
    <row r="20" spans="1:6" ht="24" x14ac:dyDescent="0.4">
      <c r="A20" s="60" t="s">
        <v>176</v>
      </c>
      <c r="B20" s="60"/>
      <c r="C20" s="60"/>
      <c r="D20" s="60"/>
      <c r="E20" s="60"/>
      <c r="F20" s="4"/>
    </row>
    <row r="21" spans="1:6" x14ac:dyDescent="0.4">
      <c r="A21" s="40" t="s">
        <v>177</v>
      </c>
      <c r="B21" s="40" t="s">
        <v>178</v>
      </c>
      <c r="C21" s="40" t="s">
        <v>179</v>
      </c>
      <c r="D21" s="40" t="s">
        <v>180</v>
      </c>
      <c r="E21" s="40" t="s">
        <v>192</v>
      </c>
      <c r="F21" s="4"/>
    </row>
    <row r="22" spans="1:6" x14ac:dyDescent="0.4">
      <c r="A22" s="6" t="s">
        <v>181</v>
      </c>
      <c r="B22" s="6">
        <v>85</v>
      </c>
      <c r="C22" s="6">
        <v>83</v>
      </c>
      <c r="D22" s="9" t="str">
        <f>IF(OR(B22&gt;=80,C22&gt;=80),"合格","不合格")</f>
        <v>合格</v>
      </c>
      <c r="E22" s="8" t="str">
        <f>IF(OR(B22&lt;=65,C22&lt;=65),"再受講","")</f>
        <v/>
      </c>
      <c r="F22" s="4"/>
    </row>
    <row r="23" spans="1:6" x14ac:dyDescent="0.4">
      <c r="A23" s="8" t="s">
        <v>182</v>
      </c>
      <c r="B23" s="8">
        <v>62</v>
      </c>
      <c r="C23" s="8">
        <v>88</v>
      </c>
      <c r="D23" s="9" t="str">
        <f t="shared" ref="D23:D29" si="0">IF(OR(B23&gt;=80,C23&gt;=80),"合格","不合格")</f>
        <v>合格</v>
      </c>
      <c r="E23" s="8" t="str">
        <f t="shared" ref="E23:E29" si="1">IF(OR(B23&lt;=65,C23&lt;=65),"再受講","")</f>
        <v>再受講</v>
      </c>
      <c r="F23" s="4"/>
    </row>
    <row r="24" spans="1:6" x14ac:dyDescent="0.4">
      <c r="A24" s="8" t="s">
        <v>183</v>
      </c>
      <c r="B24" s="8">
        <v>80</v>
      </c>
      <c r="C24" s="8">
        <v>81</v>
      </c>
      <c r="D24" s="9" t="str">
        <f t="shared" si="0"/>
        <v>合格</v>
      </c>
      <c r="E24" s="8" t="str">
        <f t="shared" si="1"/>
        <v/>
      </c>
      <c r="F24" s="4"/>
    </row>
    <row r="25" spans="1:6" x14ac:dyDescent="0.4">
      <c r="A25" s="8" t="s">
        <v>184</v>
      </c>
      <c r="B25" s="8">
        <v>73</v>
      </c>
      <c r="C25" s="8">
        <v>58</v>
      </c>
      <c r="D25" s="9" t="str">
        <f t="shared" si="0"/>
        <v>不合格</v>
      </c>
      <c r="E25" s="8" t="str">
        <f t="shared" si="1"/>
        <v>再受講</v>
      </c>
      <c r="F25" s="4"/>
    </row>
    <row r="26" spans="1:6" x14ac:dyDescent="0.4">
      <c r="A26" s="8" t="s">
        <v>185</v>
      </c>
      <c r="B26" s="8">
        <v>82</v>
      </c>
      <c r="C26" s="8">
        <v>80</v>
      </c>
      <c r="D26" s="9" t="str">
        <f t="shared" si="0"/>
        <v>合格</v>
      </c>
      <c r="E26" s="8" t="str">
        <f t="shared" si="1"/>
        <v/>
      </c>
      <c r="F26" s="4"/>
    </row>
    <row r="27" spans="1:6" x14ac:dyDescent="0.4">
      <c r="A27" s="8" t="s">
        <v>186</v>
      </c>
      <c r="B27" s="8">
        <v>79</v>
      </c>
      <c r="C27" s="8">
        <v>95</v>
      </c>
      <c r="D27" s="9" t="str">
        <f t="shared" si="0"/>
        <v>合格</v>
      </c>
      <c r="E27" s="8" t="str">
        <f t="shared" si="1"/>
        <v/>
      </c>
      <c r="F27" s="4"/>
    </row>
    <row r="28" spans="1:6" x14ac:dyDescent="0.4">
      <c r="A28" s="8" t="s">
        <v>187</v>
      </c>
      <c r="B28" s="8">
        <v>65</v>
      </c>
      <c r="C28" s="8">
        <v>70</v>
      </c>
      <c r="D28" s="9" t="str">
        <f t="shared" si="0"/>
        <v>不合格</v>
      </c>
      <c r="E28" s="8" t="str">
        <f t="shared" si="1"/>
        <v>再受講</v>
      </c>
      <c r="F28" s="4"/>
    </row>
    <row r="29" spans="1:6" x14ac:dyDescent="0.4">
      <c r="A29" s="8" t="s">
        <v>188</v>
      </c>
      <c r="B29" s="8">
        <v>85</v>
      </c>
      <c r="C29" s="8">
        <v>80</v>
      </c>
      <c r="D29" s="9" t="str">
        <f t="shared" si="0"/>
        <v>合格</v>
      </c>
      <c r="E29" s="8" t="str">
        <f t="shared" si="1"/>
        <v/>
      </c>
      <c r="F29" s="4"/>
    </row>
    <row r="30" spans="1:6" ht="24" x14ac:dyDescent="0.4">
      <c r="A30" s="4"/>
      <c r="B30" s="4"/>
      <c r="C30" s="4"/>
      <c r="D30" s="38" t="str">
        <f ca="1">_xlfn.FORMULATEXT(D22)</f>
        <v>=IF(OR(B22&gt;=80,C22&gt;=80),"合格","不合格")</v>
      </c>
      <c r="E30" s="4"/>
      <c r="F30" s="4"/>
    </row>
    <row r="31" spans="1:6" ht="24" x14ac:dyDescent="0.4">
      <c r="A31" s="4"/>
      <c r="B31" s="4"/>
      <c r="C31" s="4"/>
      <c r="D31" s="4"/>
      <c r="E31" s="38" t="str">
        <f ca="1">_xlfn.FORMULATEXT(E22)</f>
        <v>=IF(OR(B22&lt;=65,C22&lt;=65),"再受講","")</v>
      </c>
      <c r="F31" s="4"/>
    </row>
  </sheetData>
  <mergeCells count="9">
    <mergeCell ref="A18:E18"/>
    <mergeCell ref="A1:E1"/>
    <mergeCell ref="G1:K1"/>
    <mergeCell ref="A20:E20"/>
    <mergeCell ref="G7:K7"/>
    <mergeCell ref="A7:E7"/>
    <mergeCell ref="A3:K3"/>
    <mergeCell ref="A4:K4"/>
    <mergeCell ref="A5:K5"/>
  </mergeCells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workbookViewId="0">
      <pane ySplit="10" topLeftCell="A27" activePane="bottomLeft" state="frozen"/>
      <selection sqref="A1:B1"/>
      <selection pane="bottomLeft" activeCell="O26" sqref="O26"/>
    </sheetView>
  </sheetViews>
  <sheetFormatPr defaultRowHeight="18.75" x14ac:dyDescent="0.4"/>
  <cols>
    <col min="1" max="1" width="10.25" customWidth="1"/>
    <col min="4" max="4" width="10.5" bestFit="1" customWidth="1"/>
    <col min="12" max="12" width="9" bestFit="1" customWidth="1"/>
    <col min="15" max="15" width="10.5" bestFit="1" customWidth="1"/>
  </cols>
  <sheetData>
    <row r="1" spans="1:21" ht="25.5" x14ac:dyDescent="0.4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L1" s="57" t="s">
        <v>1</v>
      </c>
      <c r="M1" s="57"/>
      <c r="N1" s="57"/>
      <c r="O1" s="57"/>
      <c r="P1" s="57"/>
      <c r="Q1" s="57"/>
      <c r="R1" s="57"/>
      <c r="S1" s="57"/>
      <c r="T1" s="57"/>
      <c r="U1" s="57"/>
    </row>
    <row r="3" spans="1:21" ht="19.5" x14ac:dyDescent="0.4">
      <c r="A3" s="59" t="s">
        <v>193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</row>
    <row r="4" spans="1:21" ht="19.5" x14ac:dyDescent="0.4">
      <c r="A4" s="59" t="s">
        <v>194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</row>
    <row r="5" spans="1:21" ht="19.5" x14ac:dyDescent="0.4">
      <c r="A5" s="59" t="s">
        <v>195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</row>
    <row r="6" spans="1:21" ht="19.5" x14ac:dyDescent="0.4">
      <c r="A6" s="59" t="s">
        <v>196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</row>
    <row r="7" spans="1:21" ht="19.5" x14ac:dyDescent="0.4">
      <c r="A7" s="59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</row>
    <row r="8" spans="1:21" ht="19.5" x14ac:dyDescent="0.4">
      <c r="A8" s="59" t="s">
        <v>198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1" ht="19.5" x14ac:dyDescent="0.4">
      <c r="A9" s="59" t="s">
        <v>199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1" ht="19.5" x14ac:dyDescent="0.4">
      <c r="A10" s="59" t="s">
        <v>200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2" spans="1:21" x14ac:dyDescent="0.2">
      <c r="A12" s="74" t="s">
        <v>201</v>
      </c>
      <c r="B12" s="74"/>
      <c r="C12" s="74"/>
      <c r="D12" s="74"/>
      <c r="E12" s="74"/>
      <c r="F12" s="74"/>
      <c r="G12" s="74"/>
      <c r="H12" s="74"/>
      <c r="I12" s="74"/>
      <c r="J12" s="74"/>
      <c r="L12" s="74" t="s">
        <v>201</v>
      </c>
      <c r="M12" s="74"/>
      <c r="N12" s="74"/>
      <c r="O12" s="74"/>
      <c r="P12" s="74"/>
      <c r="Q12" s="74"/>
      <c r="R12" s="74"/>
      <c r="S12" s="74"/>
      <c r="T12" s="74"/>
      <c r="U12" s="74"/>
    </row>
    <row r="13" spans="1:21" x14ac:dyDescent="0.4">
      <c r="A13" s="40" t="s">
        <v>202</v>
      </c>
      <c r="B13" s="40" t="s">
        <v>203</v>
      </c>
      <c r="C13" s="40" t="s">
        <v>204</v>
      </c>
      <c r="D13" s="40" t="s">
        <v>205</v>
      </c>
      <c r="E13" s="40" t="s">
        <v>206</v>
      </c>
      <c r="F13" s="40" t="s">
        <v>207</v>
      </c>
      <c r="G13" s="40" t="s">
        <v>208</v>
      </c>
      <c r="H13" s="40" t="s">
        <v>209</v>
      </c>
      <c r="I13" s="40" t="s">
        <v>210</v>
      </c>
      <c r="J13" s="40" t="s">
        <v>211</v>
      </c>
      <c r="K13" s="15"/>
      <c r="L13" s="40" t="s">
        <v>202</v>
      </c>
      <c r="M13" s="40" t="s">
        <v>203</v>
      </c>
      <c r="N13" s="40" t="s">
        <v>204</v>
      </c>
      <c r="O13" s="40" t="s">
        <v>205</v>
      </c>
      <c r="P13" s="40" t="s">
        <v>206</v>
      </c>
      <c r="Q13" s="40" t="s">
        <v>207</v>
      </c>
      <c r="R13" s="40" t="s">
        <v>208</v>
      </c>
      <c r="S13" s="40" t="s">
        <v>209</v>
      </c>
      <c r="T13" s="40" t="s">
        <v>210</v>
      </c>
      <c r="U13" s="40" t="s">
        <v>211</v>
      </c>
    </row>
    <row r="14" spans="1:21" x14ac:dyDescent="0.4">
      <c r="A14" s="11" t="s">
        <v>212</v>
      </c>
      <c r="B14" s="12">
        <v>3055</v>
      </c>
      <c r="C14" s="12">
        <v>1811</v>
      </c>
      <c r="D14" s="12"/>
      <c r="E14" s="13"/>
      <c r="F14" s="11"/>
      <c r="G14" s="14"/>
      <c r="H14" s="14"/>
      <c r="I14" s="14"/>
      <c r="J14" s="14"/>
      <c r="L14" s="11" t="s">
        <v>212</v>
      </c>
      <c r="M14" s="12">
        <v>3055</v>
      </c>
      <c r="N14" s="12">
        <v>1811</v>
      </c>
      <c r="O14" s="12"/>
      <c r="P14" s="13"/>
      <c r="Q14" s="11"/>
      <c r="R14" s="14"/>
      <c r="S14" s="14"/>
      <c r="T14" s="14"/>
      <c r="U14" s="14"/>
    </row>
    <row r="15" spans="1:21" x14ac:dyDescent="0.4">
      <c r="A15" s="11" t="s">
        <v>213</v>
      </c>
      <c r="B15" s="12">
        <v>4526</v>
      </c>
      <c r="C15" s="12">
        <v>952</v>
      </c>
      <c r="D15" s="12"/>
      <c r="E15" s="13"/>
      <c r="F15" s="11"/>
      <c r="G15" s="14"/>
      <c r="H15" s="14"/>
      <c r="I15" s="14"/>
      <c r="J15" s="14"/>
      <c r="L15" s="11" t="s">
        <v>213</v>
      </c>
      <c r="M15" s="12">
        <v>4526</v>
      </c>
      <c r="N15" s="12">
        <v>952</v>
      </c>
      <c r="O15" s="12"/>
      <c r="P15" s="13"/>
      <c r="Q15" s="11"/>
      <c r="R15" s="14"/>
      <c r="S15" s="14"/>
      <c r="T15" s="14"/>
      <c r="U15" s="14"/>
    </row>
    <row r="16" spans="1:21" x14ac:dyDescent="0.4">
      <c r="A16" s="11" t="s">
        <v>214</v>
      </c>
      <c r="B16" s="12">
        <v>5050</v>
      </c>
      <c r="C16" s="12">
        <v>1243</v>
      </c>
      <c r="D16" s="12"/>
      <c r="E16" s="13"/>
      <c r="F16" s="11"/>
      <c r="G16" s="14"/>
      <c r="H16" s="14"/>
      <c r="I16" s="14"/>
      <c r="J16" s="14"/>
      <c r="L16" s="11" t="s">
        <v>214</v>
      </c>
      <c r="M16" s="12">
        <v>5050</v>
      </c>
      <c r="N16" s="12">
        <v>1243</v>
      </c>
      <c r="O16" s="12"/>
      <c r="P16" s="13"/>
      <c r="Q16" s="11"/>
      <c r="R16" s="14"/>
      <c r="S16" s="14"/>
      <c r="T16" s="14"/>
      <c r="U16" s="14"/>
    </row>
    <row r="17" spans="1:21" x14ac:dyDescent="0.4">
      <c r="A17" s="11" t="s">
        <v>215</v>
      </c>
      <c r="B17" s="12">
        <v>5000</v>
      </c>
      <c r="C17" s="12">
        <v>2111</v>
      </c>
      <c r="D17" s="12"/>
      <c r="E17" s="13"/>
      <c r="F17" s="11"/>
      <c r="G17" s="14"/>
      <c r="H17" s="14"/>
      <c r="I17" s="14"/>
      <c r="J17" s="14"/>
      <c r="L17" s="11" t="s">
        <v>215</v>
      </c>
      <c r="M17" s="12">
        <v>5000</v>
      </c>
      <c r="N17" s="12">
        <v>2111</v>
      </c>
      <c r="O17" s="12"/>
      <c r="P17" s="13"/>
      <c r="Q17" s="11"/>
      <c r="R17" s="14"/>
      <c r="S17" s="14"/>
      <c r="T17" s="14"/>
      <c r="U17" s="14"/>
    </row>
    <row r="18" spans="1:21" x14ac:dyDescent="0.4">
      <c r="A18" s="11" t="s">
        <v>216</v>
      </c>
      <c r="B18" s="12">
        <v>3022</v>
      </c>
      <c r="C18" s="12">
        <v>1516</v>
      </c>
      <c r="D18" s="12"/>
      <c r="E18" s="13"/>
      <c r="F18" s="11"/>
      <c r="G18" s="14"/>
      <c r="H18" s="14"/>
      <c r="I18" s="14"/>
      <c r="J18" s="14"/>
      <c r="L18" s="11" t="s">
        <v>216</v>
      </c>
      <c r="M18" s="12">
        <v>3022</v>
      </c>
      <c r="N18" s="12">
        <v>1516</v>
      </c>
      <c r="O18" s="12"/>
      <c r="P18" s="13"/>
      <c r="Q18" s="11"/>
      <c r="R18" s="14"/>
      <c r="S18" s="14"/>
      <c r="T18" s="14"/>
      <c r="U18" s="14"/>
    </row>
    <row r="19" spans="1:21" x14ac:dyDescent="0.4">
      <c r="A19" s="11" t="s">
        <v>217</v>
      </c>
      <c r="B19" s="12">
        <v>2550</v>
      </c>
      <c r="C19" s="12">
        <v>1088</v>
      </c>
      <c r="D19" s="12"/>
      <c r="E19" s="13"/>
      <c r="F19" s="11"/>
      <c r="G19" s="14"/>
      <c r="H19" s="14"/>
      <c r="I19" s="14"/>
      <c r="J19" s="14"/>
      <c r="L19" s="11" t="s">
        <v>217</v>
      </c>
      <c r="M19" s="12">
        <v>2550</v>
      </c>
      <c r="N19" s="12">
        <v>1088</v>
      </c>
      <c r="O19" s="12"/>
      <c r="P19" s="13"/>
      <c r="Q19" s="11"/>
      <c r="R19" s="14"/>
      <c r="S19" s="14"/>
      <c r="T19" s="14"/>
      <c r="U19" s="14"/>
    </row>
    <row r="20" spans="1:21" x14ac:dyDescent="0.4">
      <c r="A20" s="14" t="s">
        <v>100</v>
      </c>
      <c r="B20" s="12"/>
      <c r="C20" s="12"/>
      <c r="D20" s="12"/>
      <c r="E20" s="12"/>
      <c r="F20" s="11"/>
      <c r="G20" s="14"/>
      <c r="H20" s="14"/>
      <c r="I20" s="11"/>
      <c r="J20" s="11"/>
      <c r="L20" s="14" t="s">
        <v>100</v>
      </c>
      <c r="M20" s="12"/>
      <c r="N20" s="12"/>
      <c r="O20" s="12"/>
      <c r="P20" s="12"/>
      <c r="Q20" s="11"/>
      <c r="R20" s="14"/>
      <c r="S20" s="14"/>
      <c r="T20" s="11"/>
      <c r="U20" s="11"/>
    </row>
    <row r="21" spans="1:21" x14ac:dyDescent="0.4">
      <c r="A21" s="14" t="s">
        <v>218</v>
      </c>
      <c r="B21" s="12"/>
      <c r="C21" s="12"/>
      <c r="D21" s="12"/>
      <c r="E21" s="12"/>
      <c r="F21" s="11"/>
      <c r="G21" s="14"/>
      <c r="H21" s="14"/>
      <c r="I21" s="11"/>
      <c r="J21" s="11"/>
      <c r="L21" s="14" t="s">
        <v>218</v>
      </c>
      <c r="M21" s="12"/>
      <c r="N21" s="12"/>
      <c r="O21" s="12"/>
      <c r="P21" s="12"/>
      <c r="Q21" s="11"/>
      <c r="R21" s="14"/>
      <c r="S21" s="14"/>
      <c r="T21" s="11"/>
      <c r="U21" s="11"/>
    </row>
    <row r="24" spans="1:21" ht="25.5" x14ac:dyDescent="0.4">
      <c r="A24" s="57" t="s">
        <v>8</v>
      </c>
      <c r="B24" s="57"/>
      <c r="C24" s="57"/>
      <c r="D24" s="57"/>
      <c r="E24" s="57"/>
      <c r="F24" s="57"/>
      <c r="G24" s="57"/>
      <c r="H24" s="57"/>
      <c r="I24" s="57"/>
      <c r="J24" s="57"/>
    </row>
    <row r="26" spans="1:21" x14ac:dyDescent="0.2">
      <c r="A26" s="74" t="s">
        <v>201</v>
      </c>
      <c r="B26" s="74"/>
      <c r="C26" s="74"/>
      <c r="D26" s="74"/>
      <c r="E26" s="74"/>
      <c r="F26" s="74"/>
      <c r="G26" s="74"/>
      <c r="H26" s="74"/>
      <c r="I26" s="74"/>
      <c r="J26" s="74"/>
    </row>
    <row r="27" spans="1:21" x14ac:dyDescent="0.4">
      <c r="A27" s="40" t="s">
        <v>202</v>
      </c>
      <c r="B27" s="40" t="s">
        <v>203</v>
      </c>
      <c r="C27" s="40" t="s">
        <v>204</v>
      </c>
      <c r="D27" s="40" t="s">
        <v>205</v>
      </c>
      <c r="E27" s="40" t="s">
        <v>206</v>
      </c>
      <c r="F27" s="40" t="s">
        <v>207</v>
      </c>
      <c r="G27" s="40" t="s">
        <v>208</v>
      </c>
      <c r="H27" s="40" t="s">
        <v>209</v>
      </c>
      <c r="I27" s="40" t="s">
        <v>210</v>
      </c>
      <c r="J27" s="40" t="s">
        <v>211</v>
      </c>
    </row>
    <row r="28" spans="1:21" x14ac:dyDescent="0.4">
      <c r="A28" s="11" t="s">
        <v>212</v>
      </c>
      <c r="B28" s="12">
        <v>3055</v>
      </c>
      <c r="C28" s="12">
        <v>1811</v>
      </c>
      <c r="D28" s="12">
        <f t="shared" ref="D28:D33" si="0">B28*C28</f>
        <v>5532605</v>
      </c>
      <c r="E28" s="13">
        <f>D28/$D$34</f>
        <v>0.16258376357827833</v>
      </c>
      <c r="F28" s="11">
        <f>_xlfn.RANK.EQ(D28,$D$28:$D$33,0)</f>
        <v>3</v>
      </c>
      <c r="G28" s="14" t="str">
        <f>IF(D28&gt;=5000000,"達成","未達成")</f>
        <v>達成</v>
      </c>
      <c r="H28" s="14" t="str">
        <f>IF(E28&gt;=15%,"OK","NG")</f>
        <v>OK</v>
      </c>
      <c r="I28" s="14" t="str">
        <f>IF(D28&gt;=$D$35,"〇","")</f>
        <v/>
      </c>
      <c r="J28" s="14" t="str">
        <f>IF(D28&gt;=10000000,"A",IF(D28&gt;=5000000,"B","C"))</f>
        <v>B</v>
      </c>
    </row>
    <row r="29" spans="1:21" x14ac:dyDescent="0.4">
      <c r="A29" s="11" t="s">
        <v>213</v>
      </c>
      <c r="B29" s="12">
        <v>4526</v>
      </c>
      <c r="C29" s="12">
        <v>952</v>
      </c>
      <c r="D29" s="12">
        <f t="shared" si="0"/>
        <v>4308752</v>
      </c>
      <c r="E29" s="13">
        <f t="shared" ref="E29:E33" si="1">D29/$D$34</f>
        <v>0.12661903687059423</v>
      </c>
      <c r="F29" s="11">
        <f t="shared" ref="F29:F33" si="2">_xlfn.RANK.EQ(D29,$D$28:$D$33,0)</f>
        <v>5</v>
      </c>
      <c r="G29" s="14" t="str">
        <f t="shared" ref="G29:G33" si="3">IF(D29&gt;=5000000,"達成","未達成")</f>
        <v>未達成</v>
      </c>
      <c r="H29" s="14" t="str">
        <f t="shared" ref="H29:H33" si="4">IF(E29&gt;=15%,"OK","NG")</f>
        <v>NG</v>
      </c>
      <c r="I29" s="14" t="str">
        <f t="shared" ref="I29:I33" si="5">IF(D29&gt;=$D$35,"〇","")</f>
        <v/>
      </c>
      <c r="J29" s="14" t="str">
        <f t="shared" ref="J29:J33" si="6">IF(D29&gt;=10000000,"A",IF(D29&gt;=5000000,"B","C"))</f>
        <v>C</v>
      </c>
    </row>
    <row r="30" spans="1:21" x14ac:dyDescent="0.4">
      <c r="A30" s="11" t="s">
        <v>214</v>
      </c>
      <c r="B30" s="12">
        <v>5050</v>
      </c>
      <c r="C30" s="12">
        <v>1243</v>
      </c>
      <c r="D30" s="12">
        <f t="shared" si="0"/>
        <v>6277150</v>
      </c>
      <c r="E30" s="13">
        <f t="shared" si="1"/>
        <v>0.18446331728821952</v>
      </c>
      <c r="F30" s="11">
        <f t="shared" si="2"/>
        <v>2</v>
      </c>
      <c r="G30" s="14" t="str">
        <f t="shared" si="3"/>
        <v>達成</v>
      </c>
      <c r="H30" s="14" t="str">
        <f t="shared" si="4"/>
        <v>OK</v>
      </c>
      <c r="I30" s="14" t="str">
        <f t="shared" si="5"/>
        <v>〇</v>
      </c>
      <c r="J30" s="14" t="str">
        <f t="shared" si="6"/>
        <v>B</v>
      </c>
    </row>
    <row r="31" spans="1:21" x14ac:dyDescent="0.4">
      <c r="A31" s="11" t="s">
        <v>215</v>
      </c>
      <c r="B31" s="12">
        <v>5000</v>
      </c>
      <c r="C31" s="12">
        <v>2111</v>
      </c>
      <c r="D31" s="12">
        <f t="shared" si="0"/>
        <v>10555000</v>
      </c>
      <c r="E31" s="13">
        <f t="shared" si="1"/>
        <v>0.3101742532800964</v>
      </c>
      <c r="F31" s="11">
        <f t="shared" si="2"/>
        <v>1</v>
      </c>
      <c r="G31" s="14" t="str">
        <f t="shared" si="3"/>
        <v>達成</v>
      </c>
      <c r="H31" s="14" t="str">
        <f t="shared" si="4"/>
        <v>OK</v>
      </c>
      <c r="I31" s="14" t="str">
        <f t="shared" si="5"/>
        <v>〇</v>
      </c>
      <c r="J31" s="14" t="str">
        <f t="shared" si="6"/>
        <v>A</v>
      </c>
    </row>
    <row r="32" spans="1:21" x14ac:dyDescent="0.4">
      <c r="A32" s="11" t="s">
        <v>216</v>
      </c>
      <c r="B32" s="12">
        <v>3022</v>
      </c>
      <c r="C32" s="12">
        <v>1516</v>
      </c>
      <c r="D32" s="12">
        <f t="shared" si="0"/>
        <v>4581352</v>
      </c>
      <c r="E32" s="13">
        <f t="shared" si="1"/>
        <v>0.13462979020495275</v>
      </c>
      <c r="F32" s="11">
        <f t="shared" si="2"/>
        <v>4</v>
      </c>
      <c r="G32" s="14" t="str">
        <f t="shared" si="3"/>
        <v>未達成</v>
      </c>
      <c r="H32" s="14" t="str">
        <f t="shared" si="4"/>
        <v>NG</v>
      </c>
      <c r="I32" s="14" t="str">
        <f t="shared" si="5"/>
        <v/>
      </c>
      <c r="J32" s="14" t="str">
        <f t="shared" si="6"/>
        <v>C</v>
      </c>
    </row>
    <row r="33" spans="1:10" x14ac:dyDescent="0.4">
      <c r="A33" s="11" t="s">
        <v>217</v>
      </c>
      <c r="B33" s="12">
        <v>2550</v>
      </c>
      <c r="C33" s="12">
        <v>1088</v>
      </c>
      <c r="D33" s="12">
        <f t="shared" si="0"/>
        <v>2774400</v>
      </c>
      <c r="E33" s="13">
        <f t="shared" si="1"/>
        <v>8.1529838777858785E-2</v>
      </c>
      <c r="F33" s="11">
        <f t="shared" si="2"/>
        <v>6</v>
      </c>
      <c r="G33" s="14" t="str">
        <f t="shared" si="3"/>
        <v>未達成</v>
      </c>
      <c r="H33" s="14" t="str">
        <f t="shared" si="4"/>
        <v>NG</v>
      </c>
      <c r="I33" s="14" t="str">
        <f t="shared" si="5"/>
        <v/>
      </c>
      <c r="J33" s="14" t="str">
        <f t="shared" si="6"/>
        <v>C</v>
      </c>
    </row>
    <row r="34" spans="1:10" x14ac:dyDescent="0.4">
      <c r="A34" s="14" t="s">
        <v>100</v>
      </c>
      <c r="B34" s="35"/>
      <c r="C34" s="12">
        <f>SUM(C28:C33)</f>
        <v>8721</v>
      </c>
      <c r="D34" s="12">
        <f>SUM(D28:D33)</f>
        <v>34029259</v>
      </c>
      <c r="E34" s="35"/>
      <c r="F34" s="36"/>
      <c r="G34" s="37"/>
      <c r="H34" s="37"/>
      <c r="I34" s="36"/>
      <c r="J34" s="36"/>
    </row>
    <row r="35" spans="1:10" x14ac:dyDescent="0.4">
      <c r="A35" s="14" t="s">
        <v>218</v>
      </c>
      <c r="B35" s="35"/>
      <c r="C35" s="12">
        <f>AVERAGE(C28:C33)</f>
        <v>1453.5</v>
      </c>
      <c r="D35" s="12">
        <f t="shared" ref="D35" si="7">AVERAGE(D28:D33)</f>
        <v>5671543.166666667</v>
      </c>
      <c r="E35" s="35"/>
      <c r="F35" s="36"/>
      <c r="G35" s="37"/>
      <c r="H35" s="37"/>
      <c r="I35" s="36"/>
      <c r="J35" s="36"/>
    </row>
    <row r="36" spans="1:10" ht="24" x14ac:dyDescent="0.4">
      <c r="E36" s="38" t="str">
        <f ca="1">_xlfn.FORMULATEXT(E28)</f>
        <v>=D28/$D$34</v>
      </c>
    </row>
    <row r="37" spans="1:10" ht="24" x14ac:dyDescent="0.4">
      <c r="F37" s="38" t="str">
        <f ca="1">_xlfn.FORMULATEXT(F28)</f>
        <v>=RANK.EQ(D28,$D$28:$D$33,0)</v>
      </c>
    </row>
    <row r="38" spans="1:10" ht="24" x14ac:dyDescent="0.4">
      <c r="G38" s="38" t="str">
        <f ca="1">_xlfn.FORMULATEXT(G28)</f>
        <v>=IF(D28&gt;=5000000,"達成","未達成")</v>
      </c>
    </row>
    <row r="39" spans="1:10" ht="24" x14ac:dyDescent="0.4">
      <c r="H39" s="38" t="str">
        <f ca="1">_xlfn.FORMULATEXT(H28)</f>
        <v>=IF(E28&gt;=15%,"OK","NG")</v>
      </c>
    </row>
    <row r="40" spans="1:10" ht="24" x14ac:dyDescent="0.4">
      <c r="I40" s="38" t="str">
        <f ca="1">_xlfn.FORMULATEXT(I28)</f>
        <v>=IF(D28&gt;=$D$35,"〇","")</v>
      </c>
    </row>
    <row r="41" spans="1:10" ht="24" x14ac:dyDescent="0.4">
      <c r="J41" s="38" t="str">
        <f ca="1">_xlfn.FORMULATEXT(J28)</f>
        <v>=IF(D28&gt;=10000000,"A",IF(D28&gt;=5000000,"B","C"))</v>
      </c>
    </row>
  </sheetData>
  <mergeCells count="14">
    <mergeCell ref="A12:J12"/>
    <mergeCell ref="L12:U12"/>
    <mergeCell ref="A26:J26"/>
    <mergeCell ref="A24:J24"/>
    <mergeCell ref="A1:J1"/>
    <mergeCell ref="L1:U1"/>
    <mergeCell ref="A3:U3"/>
    <mergeCell ref="A4:U4"/>
    <mergeCell ref="A8:U8"/>
    <mergeCell ref="A9:U9"/>
    <mergeCell ref="A10:U10"/>
    <mergeCell ref="A5:U5"/>
    <mergeCell ref="A6:U6"/>
    <mergeCell ref="A7:U7"/>
  </mergeCells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topLeftCell="A25" workbookViewId="0">
      <selection activeCell="J31" sqref="J31"/>
    </sheetView>
  </sheetViews>
  <sheetFormatPr defaultRowHeight="18.75" x14ac:dyDescent="0.4"/>
  <cols>
    <col min="1" max="1" width="9" bestFit="1" customWidth="1"/>
    <col min="4" max="4" width="10.5" bestFit="1" customWidth="1"/>
  </cols>
  <sheetData>
    <row r="1" spans="1:25" ht="25.5" x14ac:dyDescent="0.4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N1" s="57" t="s">
        <v>1</v>
      </c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</row>
    <row r="3" spans="1:25" ht="19.5" x14ac:dyDescent="0.4">
      <c r="A3" s="59" t="s">
        <v>219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</row>
    <row r="4" spans="1:25" ht="19.5" x14ac:dyDescent="0.4">
      <c r="A4" s="59" t="s">
        <v>220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</row>
    <row r="5" spans="1:25" ht="19.5" x14ac:dyDescent="0.4">
      <c r="A5" s="59" t="s">
        <v>221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</row>
    <row r="6" spans="1:25" ht="19.5" x14ac:dyDescent="0.4">
      <c r="A6" s="59" t="s">
        <v>222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</row>
    <row r="7" spans="1:25" ht="19.5" x14ac:dyDescent="0.4">
      <c r="A7" s="59" t="s">
        <v>223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</row>
    <row r="8" spans="1:25" ht="19.5" x14ac:dyDescent="0.4">
      <c r="A8" s="59" t="s">
        <v>224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</row>
    <row r="9" spans="1:25" ht="19.5" x14ac:dyDescent="0.4">
      <c r="A9" s="59" t="s">
        <v>225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</row>
    <row r="10" spans="1:25" ht="19.5" x14ac:dyDescent="0.4">
      <c r="A10" s="59" t="s">
        <v>226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2" spans="1:25" x14ac:dyDescent="0.4">
      <c r="A12" s="72" t="s">
        <v>227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N12" s="72" t="s">
        <v>227</v>
      </c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</row>
    <row r="13" spans="1:25" x14ac:dyDescent="0.4">
      <c r="B13" t="s">
        <v>228</v>
      </c>
      <c r="C13" t="s">
        <v>229</v>
      </c>
      <c r="D13" s="16" t="s">
        <v>230</v>
      </c>
      <c r="E13" t="s">
        <v>231</v>
      </c>
      <c r="F13" t="s">
        <v>232</v>
      </c>
      <c r="G13" t="s">
        <v>76</v>
      </c>
      <c r="H13" t="s">
        <v>233</v>
      </c>
      <c r="I13" t="s">
        <v>234</v>
      </c>
      <c r="J13" t="s">
        <v>235</v>
      </c>
      <c r="K13" t="s">
        <v>236</v>
      </c>
      <c r="L13" t="s">
        <v>237</v>
      </c>
      <c r="O13" t="s">
        <v>228</v>
      </c>
      <c r="P13" t="s">
        <v>229</v>
      </c>
      <c r="Q13" s="16" t="s">
        <v>230</v>
      </c>
      <c r="R13" t="s">
        <v>231</v>
      </c>
      <c r="S13" t="s">
        <v>232</v>
      </c>
      <c r="T13" t="s">
        <v>76</v>
      </c>
      <c r="U13" t="s">
        <v>233</v>
      </c>
      <c r="V13" t="s">
        <v>234</v>
      </c>
      <c r="W13" t="s">
        <v>235</v>
      </c>
      <c r="X13" t="s">
        <v>236</v>
      </c>
      <c r="Y13" t="s">
        <v>237</v>
      </c>
    </row>
    <row r="14" spans="1:25" x14ac:dyDescent="0.4">
      <c r="A14" t="s">
        <v>238</v>
      </c>
      <c r="B14">
        <v>91</v>
      </c>
      <c r="C14">
        <v>59</v>
      </c>
      <c r="D14">
        <v>88</v>
      </c>
      <c r="E14">
        <v>84</v>
      </c>
      <c r="F14">
        <v>87</v>
      </c>
      <c r="N14" t="s">
        <v>238</v>
      </c>
      <c r="O14">
        <v>91</v>
      </c>
      <c r="P14">
        <v>59</v>
      </c>
      <c r="Q14">
        <v>88</v>
      </c>
      <c r="R14">
        <v>84</v>
      </c>
      <c r="S14">
        <v>87</v>
      </c>
    </row>
    <row r="15" spans="1:25" x14ac:dyDescent="0.4">
      <c r="A15" t="s">
        <v>239</v>
      </c>
      <c r="B15">
        <v>64</v>
      </c>
      <c r="C15">
        <v>50</v>
      </c>
      <c r="D15">
        <v>70</v>
      </c>
      <c r="E15">
        <v>59</v>
      </c>
      <c r="F15">
        <v>66</v>
      </c>
      <c r="N15" t="s">
        <v>239</v>
      </c>
      <c r="O15">
        <v>64</v>
      </c>
      <c r="P15">
        <v>50</v>
      </c>
      <c r="Q15">
        <v>70</v>
      </c>
      <c r="R15">
        <v>59</v>
      </c>
      <c r="S15">
        <v>66</v>
      </c>
    </row>
    <row r="16" spans="1:25" x14ac:dyDescent="0.4">
      <c r="A16" t="s">
        <v>240</v>
      </c>
      <c r="B16">
        <v>40</v>
      </c>
      <c r="C16">
        <v>58</v>
      </c>
      <c r="D16">
        <v>91</v>
      </c>
      <c r="E16">
        <v>51</v>
      </c>
      <c r="F16">
        <v>100</v>
      </c>
      <c r="N16" t="s">
        <v>240</v>
      </c>
      <c r="O16">
        <v>40</v>
      </c>
      <c r="P16">
        <v>58</v>
      </c>
      <c r="Q16">
        <v>91</v>
      </c>
      <c r="R16">
        <v>51</v>
      </c>
      <c r="S16">
        <v>100</v>
      </c>
    </row>
    <row r="17" spans="1:19" x14ac:dyDescent="0.4">
      <c r="A17" t="s">
        <v>241</v>
      </c>
      <c r="B17">
        <v>96</v>
      </c>
      <c r="C17">
        <v>63</v>
      </c>
      <c r="D17">
        <v>100</v>
      </c>
      <c r="E17">
        <v>65</v>
      </c>
      <c r="F17">
        <v>100</v>
      </c>
      <c r="N17" t="s">
        <v>241</v>
      </c>
      <c r="O17">
        <v>96</v>
      </c>
      <c r="P17">
        <v>63</v>
      </c>
      <c r="Q17">
        <v>100</v>
      </c>
      <c r="R17">
        <v>65</v>
      </c>
      <c r="S17">
        <v>100</v>
      </c>
    </row>
    <row r="18" spans="1:19" x14ac:dyDescent="0.4">
      <c r="A18" t="s">
        <v>242</v>
      </c>
      <c r="B18">
        <v>95</v>
      </c>
      <c r="C18">
        <v>62</v>
      </c>
      <c r="D18">
        <v>55</v>
      </c>
      <c r="E18">
        <v>65</v>
      </c>
      <c r="F18">
        <v>81</v>
      </c>
      <c r="N18" t="s">
        <v>242</v>
      </c>
      <c r="O18">
        <v>95</v>
      </c>
      <c r="P18">
        <v>62</v>
      </c>
      <c r="Q18">
        <v>55</v>
      </c>
      <c r="R18">
        <v>65</v>
      </c>
      <c r="S18">
        <v>81</v>
      </c>
    </row>
    <row r="19" spans="1:19" x14ac:dyDescent="0.4">
      <c r="A19" t="s">
        <v>243</v>
      </c>
      <c r="B19">
        <v>70</v>
      </c>
      <c r="C19">
        <v>97</v>
      </c>
      <c r="D19">
        <v>71</v>
      </c>
      <c r="E19">
        <v>60</v>
      </c>
      <c r="F19">
        <v>72</v>
      </c>
      <c r="N19" t="s">
        <v>243</v>
      </c>
      <c r="O19">
        <v>70</v>
      </c>
      <c r="P19">
        <v>97</v>
      </c>
      <c r="Q19">
        <v>71</v>
      </c>
      <c r="R19">
        <v>60</v>
      </c>
      <c r="S19">
        <v>72</v>
      </c>
    </row>
    <row r="20" spans="1:19" x14ac:dyDescent="0.4">
      <c r="A20" t="s">
        <v>244</v>
      </c>
      <c r="B20">
        <v>55</v>
      </c>
      <c r="C20">
        <v>65</v>
      </c>
      <c r="D20">
        <v>78</v>
      </c>
      <c r="E20">
        <v>70</v>
      </c>
      <c r="F20">
        <v>57</v>
      </c>
      <c r="N20" t="s">
        <v>244</v>
      </c>
      <c r="O20">
        <v>55</v>
      </c>
      <c r="P20">
        <v>65</v>
      </c>
      <c r="Q20">
        <v>78</v>
      </c>
      <c r="R20">
        <v>70</v>
      </c>
      <c r="S20">
        <v>57</v>
      </c>
    </row>
    <row r="21" spans="1:19" x14ac:dyDescent="0.4">
      <c r="A21" t="s">
        <v>245</v>
      </c>
      <c r="B21">
        <v>95</v>
      </c>
      <c r="C21">
        <v>71</v>
      </c>
      <c r="D21">
        <v>52</v>
      </c>
      <c r="E21">
        <v>99</v>
      </c>
      <c r="F21">
        <v>43</v>
      </c>
      <c r="N21" t="s">
        <v>245</v>
      </c>
      <c r="O21">
        <v>95</v>
      </c>
      <c r="P21">
        <v>71</v>
      </c>
      <c r="Q21">
        <v>52</v>
      </c>
      <c r="R21">
        <v>99</v>
      </c>
      <c r="S21">
        <v>43</v>
      </c>
    </row>
    <row r="22" spans="1:19" x14ac:dyDescent="0.4">
      <c r="A22" t="s">
        <v>246</v>
      </c>
      <c r="B22">
        <v>51</v>
      </c>
      <c r="C22">
        <v>44</v>
      </c>
      <c r="D22">
        <v>43</v>
      </c>
      <c r="E22">
        <v>59</v>
      </c>
      <c r="F22">
        <v>97</v>
      </c>
      <c r="N22" t="s">
        <v>246</v>
      </c>
      <c r="O22">
        <v>51</v>
      </c>
      <c r="P22">
        <v>44</v>
      </c>
      <c r="Q22">
        <v>43</v>
      </c>
      <c r="R22">
        <v>59</v>
      </c>
      <c r="S22">
        <v>97</v>
      </c>
    </row>
    <row r="23" spans="1:19" x14ac:dyDescent="0.4">
      <c r="A23" t="s">
        <v>247</v>
      </c>
      <c r="B23">
        <v>88</v>
      </c>
      <c r="C23">
        <v>47</v>
      </c>
      <c r="D23">
        <v>99</v>
      </c>
      <c r="E23">
        <v>69</v>
      </c>
      <c r="F23">
        <v>45</v>
      </c>
      <c r="N23" t="s">
        <v>247</v>
      </c>
      <c r="O23">
        <v>88</v>
      </c>
      <c r="P23">
        <v>47</v>
      </c>
      <c r="Q23">
        <v>99</v>
      </c>
      <c r="R23">
        <v>69</v>
      </c>
      <c r="S23">
        <v>45</v>
      </c>
    </row>
    <row r="24" spans="1:19" x14ac:dyDescent="0.4">
      <c r="A24" t="s">
        <v>76</v>
      </c>
      <c r="N24" t="s">
        <v>76</v>
      </c>
    </row>
    <row r="25" spans="1:19" x14ac:dyDescent="0.4">
      <c r="A25" t="s">
        <v>93</v>
      </c>
      <c r="N25" t="s">
        <v>93</v>
      </c>
    </row>
    <row r="27" spans="1:19" ht="25.5" x14ac:dyDescent="0.4">
      <c r="A27" s="57" t="s">
        <v>8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9" spans="1:19" ht="20.25" thickBot="1" x14ac:dyDescent="0.45">
      <c r="A29" s="75" t="s">
        <v>248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9" x14ac:dyDescent="0.4">
      <c r="A30" s="40"/>
      <c r="B30" s="40" t="s">
        <v>228</v>
      </c>
      <c r="C30" s="40" t="s">
        <v>229</v>
      </c>
      <c r="D30" s="40" t="s">
        <v>230</v>
      </c>
      <c r="E30" s="40" t="s">
        <v>231</v>
      </c>
      <c r="F30" s="40" t="s">
        <v>232</v>
      </c>
      <c r="G30" s="40" t="s">
        <v>76</v>
      </c>
      <c r="H30" s="40" t="s">
        <v>233</v>
      </c>
      <c r="I30" s="40" t="s">
        <v>234</v>
      </c>
      <c r="J30" s="40" t="s">
        <v>235</v>
      </c>
      <c r="K30" s="40" t="s">
        <v>236</v>
      </c>
      <c r="L30" s="40" t="s">
        <v>237</v>
      </c>
    </row>
    <row r="31" spans="1:19" x14ac:dyDescent="0.4">
      <c r="A31" s="19" t="s">
        <v>238</v>
      </c>
      <c r="B31" s="20">
        <v>91</v>
      </c>
      <c r="C31" s="20">
        <v>59</v>
      </c>
      <c r="D31" s="20">
        <v>88</v>
      </c>
      <c r="E31" s="20">
        <v>84</v>
      </c>
      <c r="F31" s="20">
        <v>87</v>
      </c>
      <c r="G31" s="20">
        <f t="shared" ref="G31:G41" si="0">SUM(B31:F31)</f>
        <v>409</v>
      </c>
      <c r="H31" s="20">
        <f>_xlfn.RANK.EQ(G31,$G$31:$G$40,0)</f>
        <v>2</v>
      </c>
      <c r="I31" s="29" t="str">
        <f>IF(G31&gt;=350,"合格","不合格")</f>
        <v>合格</v>
      </c>
      <c r="J31" s="29" t="str">
        <f>IF(B31&gt;$B$42,"〇","")</f>
        <v>〇</v>
      </c>
      <c r="K31" s="29" t="str">
        <f>IF(G31&gt;=400,"A",IF(G31&gt;=300,"B","C"))</f>
        <v>A</v>
      </c>
      <c r="L31" s="30" t="str">
        <f>IF(OR(B31&gt;=90,C31&gt;=90),"優秀","")</f>
        <v>優秀</v>
      </c>
    </row>
    <row r="32" spans="1:19" x14ac:dyDescent="0.4">
      <c r="A32" s="17" t="s">
        <v>239</v>
      </c>
      <c r="B32" s="1">
        <v>64</v>
      </c>
      <c r="C32" s="1">
        <v>50</v>
      </c>
      <c r="D32" s="1">
        <v>70</v>
      </c>
      <c r="E32" s="1">
        <v>59</v>
      </c>
      <c r="F32" s="1">
        <v>66</v>
      </c>
      <c r="G32" s="1">
        <f t="shared" si="0"/>
        <v>309</v>
      </c>
      <c r="H32" s="1">
        <f t="shared" ref="H32:H40" si="1">_xlfn.RANK.EQ(G32,$G$31:$G$40,0)</f>
        <v>9</v>
      </c>
      <c r="I32" s="31" t="str">
        <f t="shared" ref="I32:I40" si="2">IF(G32&gt;=350,"合格","不合格")</f>
        <v>不合格</v>
      </c>
      <c r="J32" s="31" t="str">
        <f t="shared" ref="J32:J40" si="3">IF(B32&gt;$B$42,"〇","")</f>
        <v/>
      </c>
      <c r="K32" s="31" t="str">
        <f t="shared" ref="K32:K40" si="4">IF(G32&gt;=400,"A",IF(G32&gt;=300,"B","C"))</f>
        <v>B</v>
      </c>
      <c r="L32" s="32" t="str">
        <f t="shared" ref="L32:L40" si="5">IF(OR(B32&gt;=90,C32&gt;=90),"優秀","")</f>
        <v/>
      </c>
    </row>
    <row r="33" spans="1:12" x14ac:dyDescent="0.4">
      <c r="A33" s="17" t="s">
        <v>240</v>
      </c>
      <c r="B33" s="1">
        <v>40</v>
      </c>
      <c r="C33" s="1">
        <v>58</v>
      </c>
      <c r="D33" s="1">
        <v>91</v>
      </c>
      <c r="E33" s="1">
        <v>51</v>
      </c>
      <c r="F33" s="1">
        <v>100</v>
      </c>
      <c r="G33" s="1">
        <f t="shared" si="0"/>
        <v>340</v>
      </c>
      <c r="H33" s="1">
        <f t="shared" si="1"/>
        <v>7</v>
      </c>
      <c r="I33" s="31" t="str">
        <f t="shared" si="2"/>
        <v>不合格</v>
      </c>
      <c r="J33" s="31" t="str">
        <f t="shared" si="3"/>
        <v/>
      </c>
      <c r="K33" s="31" t="str">
        <f t="shared" si="4"/>
        <v>B</v>
      </c>
      <c r="L33" s="32" t="str">
        <f t="shared" si="5"/>
        <v/>
      </c>
    </row>
    <row r="34" spans="1:12" x14ac:dyDescent="0.4">
      <c r="A34" s="17" t="s">
        <v>241</v>
      </c>
      <c r="B34" s="1">
        <v>96</v>
      </c>
      <c r="C34" s="1">
        <v>63</v>
      </c>
      <c r="D34" s="1">
        <v>100</v>
      </c>
      <c r="E34" s="1">
        <v>65</v>
      </c>
      <c r="F34" s="1">
        <v>100</v>
      </c>
      <c r="G34" s="1">
        <f t="shared" si="0"/>
        <v>424</v>
      </c>
      <c r="H34" s="1">
        <f t="shared" si="1"/>
        <v>1</v>
      </c>
      <c r="I34" s="31" t="str">
        <f t="shared" si="2"/>
        <v>合格</v>
      </c>
      <c r="J34" s="31" t="str">
        <f t="shared" si="3"/>
        <v>〇</v>
      </c>
      <c r="K34" s="31" t="str">
        <f t="shared" si="4"/>
        <v>A</v>
      </c>
      <c r="L34" s="32" t="str">
        <f t="shared" si="5"/>
        <v>優秀</v>
      </c>
    </row>
    <row r="35" spans="1:12" x14ac:dyDescent="0.4">
      <c r="A35" s="17" t="s">
        <v>242</v>
      </c>
      <c r="B35" s="1">
        <v>95</v>
      </c>
      <c r="C35" s="1">
        <v>62</v>
      </c>
      <c r="D35" s="1">
        <v>55</v>
      </c>
      <c r="E35" s="1">
        <v>65</v>
      </c>
      <c r="F35" s="1">
        <v>81</v>
      </c>
      <c r="G35" s="1">
        <f t="shared" si="0"/>
        <v>358</v>
      </c>
      <c r="H35" s="1">
        <f t="shared" si="1"/>
        <v>5</v>
      </c>
      <c r="I35" s="31" t="str">
        <f t="shared" si="2"/>
        <v>合格</v>
      </c>
      <c r="J35" s="31" t="str">
        <f t="shared" si="3"/>
        <v>〇</v>
      </c>
      <c r="K35" s="31" t="str">
        <f t="shared" si="4"/>
        <v>B</v>
      </c>
      <c r="L35" s="32" t="str">
        <f t="shared" si="5"/>
        <v>優秀</v>
      </c>
    </row>
    <row r="36" spans="1:12" x14ac:dyDescent="0.4">
      <c r="A36" s="17" t="s">
        <v>243</v>
      </c>
      <c r="B36" s="1">
        <v>70</v>
      </c>
      <c r="C36" s="1">
        <v>97</v>
      </c>
      <c r="D36" s="1">
        <v>71</v>
      </c>
      <c r="E36" s="1">
        <v>60</v>
      </c>
      <c r="F36" s="1">
        <v>72</v>
      </c>
      <c r="G36" s="1">
        <f t="shared" si="0"/>
        <v>370</v>
      </c>
      <c r="H36" s="1">
        <f t="shared" si="1"/>
        <v>3</v>
      </c>
      <c r="I36" s="31" t="str">
        <f t="shared" si="2"/>
        <v>合格</v>
      </c>
      <c r="J36" s="31" t="str">
        <f t="shared" si="3"/>
        <v/>
      </c>
      <c r="K36" s="31" t="str">
        <f t="shared" si="4"/>
        <v>B</v>
      </c>
      <c r="L36" s="32" t="str">
        <f t="shared" si="5"/>
        <v>優秀</v>
      </c>
    </row>
    <row r="37" spans="1:12" x14ac:dyDescent="0.4">
      <c r="A37" s="17" t="s">
        <v>244</v>
      </c>
      <c r="B37" s="1">
        <v>55</v>
      </c>
      <c r="C37" s="1">
        <v>65</v>
      </c>
      <c r="D37" s="1">
        <v>78</v>
      </c>
      <c r="E37" s="1">
        <v>70</v>
      </c>
      <c r="F37" s="1">
        <v>57</v>
      </c>
      <c r="G37" s="1">
        <f t="shared" si="0"/>
        <v>325</v>
      </c>
      <c r="H37" s="1">
        <f t="shared" si="1"/>
        <v>8</v>
      </c>
      <c r="I37" s="31" t="str">
        <f t="shared" si="2"/>
        <v>不合格</v>
      </c>
      <c r="J37" s="31" t="str">
        <f t="shared" si="3"/>
        <v/>
      </c>
      <c r="K37" s="31" t="str">
        <f t="shared" si="4"/>
        <v>B</v>
      </c>
      <c r="L37" s="32" t="str">
        <f t="shared" si="5"/>
        <v/>
      </c>
    </row>
    <row r="38" spans="1:12" x14ac:dyDescent="0.4">
      <c r="A38" s="17" t="s">
        <v>245</v>
      </c>
      <c r="B38" s="1">
        <v>95</v>
      </c>
      <c r="C38" s="1">
        <v>71</v>
      </c>
      <c r="D38" s="1">
        <v>52</v>
      </c>
      <c r="E38" s="1">
        <v>99</v>
      </c>
      <c r="F38" s="1">
        <v>43</v>
      </c>
      <c r="G38" s="1">
        <f t="shared" si="0"/>
        <v>360</v>
      </c>
      <c r="H38" s="1">
        <f t="shared" si="1"/>
        <v>4</v>
      </c>
      <c r="I38" s="31" t="str">
        <f t="shared" si="2"/>
        <v>合格</v>
      </c>
      <c r="J38" s="31" t="str">
        <f t="shared" si="3"/>
        <v>〇</v>
      </c>
      <c r="K38" s="31" t="str">
        <f t="shared" si="4"/>
        <v>B</v>
      </c>
      <c r="L38" s="32" t="str">
        <f t="shared" si="5"/>
        <v>優秀</v>
      </c>
    </row>
    <row r="39" spans="1:12" x14ac:dyDescent="0.4">
      <c r="A39" s="17" t="s">
        <v>246</v>
      </c>
      <c r="B39" s="1">
        <v>51</v>
      </c>
      <c r="C39" s="1">
        <v>44</v>
      </c>
      <c r="D39" s="1">
        <v>43</v>
      </c>
      <c r="E39" s="1">
        <v>59</v>
      </c>
      <c r="F39" s="1">
        <v>97</v>
      </c>
      <c r="G39" s="1">
        <f t="shared" si="0"/>
        <v>294</v>
      </c>
      <c r="H39" s="1">
        <f t="shared" si="1"/>
        <v>10</v>
      </c>
      <c r="I39" s="31" t="str">
        <f t="shared" si="2"/>
        <v>不合格</v>
      </c>
      <c r="J39" s="31" t="str">
        <f t="shared" si="3"/>
        <v/>
      </c>
      <c r="K39" s="31" t="str">
        <f t="shared" si="4"/>
        <v>C</v>
      </c>
      <c r="L39" s="32" t="str">
        <f t="shared" si="5"/>
        <v/>
      </c>
    </row>
    <row r="40" spans="1:12" ht="19.5" thickBot="1" x14ac:dyDescent="0.45">
      <c r="A40" s="21" t="s">
        <v>247</v>
      </c>
      <c r="B40" s="22">
        <v>88</v>
      </c>
      <c r="C40" s="22">
        <v>47</v>
      </c>
      <c r="D40" s="22">
        <v>99</v>
      </c>
      <c r="E40" s="22">
        <v>69</v>
      </c>
      <c r="F40" s="22">
        <v>45</v>
      </c>
      <c r="G40" s="22">
        <f t="shared" si="0"/>
        <v>348</v>
      </c>
      <c r="H40" s="22">
        <f t="shared" si="1"/>
        <v>6</v>
      </c>
      <c r="I40" s="33" t="str">
        <f t="shared" si="2"/>
        <v>不合格</v>
      </c>
      <c r="J40" s="33" t="str">
        <f t="shared" si="3"/>
        <v>〇</v>
      </c>
      <c r="K40" s="33" t="str">
        <f t="shared" si="4"/>
        <v>B</v>
      </c>
      <c r="L40" s="34" t="str">
        <f t="shared" si="5"/>
        <v/>
      </c>
    </row>
    <row r="41" spans="1:12" ht="19.5" thickTop="1" x14ac:dyDescent="0.4">
      <c r="A41" s="19" t="s">
        <v>76</v>
      </c>
      <c r="B41" s="27">
        <f>SUM(B31:B40)</f>
        <v>745</v>
      </c>
      <c r="C41" s="27">
        <f>SUM(C31:C40)</f>
        <v>616</v>
      </c>
      <c r="D41" s="27">
        <f>SUM(D31:D40)</f>
        <v>747</v>
      </c>
      <c r="E41" s="27">
        <f>SUM(E31:E40)</f>
        <v>681</v>
      </c>
      <c r="F41" s="27">
        <f>SUM(F31:F40)</f>
        <v>748</v>
      </c>
      <c r="G41" s="27">
        <f t="shared" si="0"/>
        <v>3537</v>
      </c>
      <c r="H41" s="23"/>
      <c r="I41" s="23"/>
      <c r="J41" s="23"/>
      <c r="K41" s="23"/>
      <c r="L41" s="24"/>
    </row>
    <row r="42" spans="1:12" ht="19.5" thickBot="1" x14ac:dyDescent="0.45">
      <c r="A42" s="18" t="s">
        <v>93</v>
      </c>
      <c r="B42" s="28">
        <f>ROUND(AVERAGE(B31:B40),0)</f>
        <v>75</v>
      </c>
      <c r="C42" s="28">
        <f t="shared" ref="C42:G42" si="6">ROUND(AVERAGE(C31:C40),0)</f>
        <v>62</v>
      </c>
      <c r="D42" s="28">
        <f t="shared" si="6"/>
        <v>75</v>
      </c>
      <c r="E42" s="28">
        <f t="shared" si="6"/>
        <v>68</v>
      </c>
      <c r="F42" s="28">
        <f t="shared" si="6"/>
        <v>75</v>
      </c>
      <c r="G42" s="28">
        <f t="shared" si="6"/>
        <v>354</v>
      </c>
      <c r="H42" s="25"/>
      <c r="I42" s="25"/>
      <c r="J42" s="25"/>
      <c r="K42" s="25"/>
      <c r="L42" s="26"/>
    </row>
    <row r="43" spans="1:12" ht="24" x14ac:dyDescent="0.4">
      <c r="H43" s="38" t="str">
        <f ca="1">_xlfn.FORMULATEXT(H31)</f>
        <v>=RANK.EQ(G31,$G$31:$G$40,0)</v>
      </c>
    </row>
    <row r="44" spans="1:12" ht="24" x14ac:dyDescent="0.4">
      <c r="I44" s="38" t="str">
        <f ca="1">_xlfn.FORMULATEXT(I31)</f>
        <v>=IF(G31&gt;=350,"合格","不合格")</v>
      </c>
    </row>
    <row r="45" spans="1:12" ht="24" x14ac:dyDescent="0.4">
      <c r="J45" s="38" t="str">
        <f ca="1">_xlfn.FORMULATEXT(J31)</f>
        <v>=IF(B31&gt;$B$42,"〇","")</v>
      </c>
    </row>
    <row r="46" spans="1:12" ht="24" x14ac:dyDescent="0.4">
      <c r="K46" s="38" t="str">
        <f ca="1">_xlfn.FORMULATEXT(K31)</f>
        <v>=IF(G31&gt;=400,"A",IF(G31&gt;=300,"B","C"))</v>
      </c>
    </row>
    <row r="47" spans="1:12" ht="24" x14ac:dyDescent="0.4">
      <c r="L47" s="38" t="str">
        <f ca="1">_xlfn.FORMULATEXT(L31)</f>
        <v>=IF(OR(B31&gt;=90,C31&gt;=90),"優秀","")</v>
      </c>
    </row>
  </sheetData>
  <mergeCells count="14">
    <mergeCell ref="A12:L12"/>
    <mergeCell ref="A29:L29"/>
    <mergeCell ref="A1:L1"/>
    <mergeCell ref="N12:Y12"/>
    <mergeCell ref="N1:Y1"/>
    <mergeCell ref="A27:L27"/>
    <mergeCell ref="A3:Y3"/>
    <mergeCell ref="A4:Y4"/>
    <mergeCell ref="A5:Y5"/>
    <mergeCell ref="A6:Y6"/>
    <mergeCell ref="A7:Y7"/>
    <mergeCell ref="A8:Y8"/>
    <mergeCell ref="A9:Y9"/>
    <mergeCell ref="A10:Y10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>
      <selection activeCell="A5" sqref="A5:M5"/>
    </sheetView>
  </sheetViews>
  <sheetFormatPr defaultRowHeight="18.75" x14ac:dyDescent="0.4"/>
  <cols>
    <col min="1" max="1" width="11" bestFit="1" customWidth="1"/>
    <col min="11" max="11" width="11" bestFit="1" customWidth="1"/>
  </cols>
  <sheetData>
    <row r="1" spans="1:19" ht="25.5" x14ac:dyDescent="0.4">
      <c r="A1" s="57" t="s">
        <v>0</v>
      </c>
      <c r="B1" s="57"/>
      <c r="C1" s="57"/>
      <c r="D1" s="57"/>
      <c r="E1" s="57"/>
      <c r="F1" s="57"/>
      <c r="G1" s="57"/>
      <c r="H1" s="57"/>
      <c r="I1" s="57"/>
      <c r="K1" s="57" t="s">
        <v>1</v>
      </c>
      <c r="L1" s="57"/>
      <c r="M1" s="57"/>
      <c r="N1" s="57"/>
      <c r="O1" s="57"/>
      <c r="P1" s="57"/>
      <c r="Q1" s="57"/>
      <c r="R1" s="57"/>
      <c r="S1" s="57"/>
    </row>
    <row r="3" spans="1:19" ht="19.5" x14ac:dyDescent="0.4">
      <c r="A3" s="59" t="s">
        <v>135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9" ht="19.5" x14ac:dyDescent="0.4">
      <c r="A4" s="59" t="s">
        <v>249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9" ht="19.5" x14ac:dyDescent="0.4">
      <c r="A5" s="68" t="s">
        <v>136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7" spans="1:19" x14ac:dyDescent="0.4">
      <c r="A7" s="40" t="s">
        <v>137</v>
      </c>
      <c r="B7" s="40" t="s">
        <v>138</v>
      </c>
      <c r="C7" s="40" t="s">
        <v>139</v>
      </c>
      <c r="D7" s="40" t="s">
        <v>140</v>
      </c>
      <c r="E7" s="40" t="s">
        <v>141</v>
      </c>
      <c r="F7" s="40" t="s">
        <v>142</v>
      </c>
      <c r="G7" s="40" t="s">
        <v>143</v>
      </c>
      <c r="H7" s="40" t="s">
        <v>144</v>
      </c>
      <c r="I7" s="40" t="s">
        <v>145</v>
      </c>
      <c r="K7" s="40" t="s">
        <v>137</v>
      </c>
      <c r="L7" s="40" t="s">
        <v>138</v>
      </c>
      <c r="M7" s="40" t="s">
        <v>139</v>
      </c>
      <c r="N7" s="40" t="s">
        <v>140</v>
      </c>
      <c r="O7" s="40" t="s">
        <v>141</v>
      </c>
      <c r="P7" s="40" t="s">
        <v>142</v>
      </c>
      <c r="Q7" s="40" t="s">
        <v>143</v>
      </c>
      <c r="R7" s="40" t="s">
        <v>144</v>
      </c>
      <c r="S7" s="40" t="s">
        <v>145</v>
      </c>
    </row>
    <row r="8" spans="1:19" x14ac:dyDescent="0.4">
      <c r="A8" s="1" t="s">
        <v>146</v>
      </c>
      <c r="B8" s="1">
        <v>90</v>
      </c>
      <c r="C8" s="1">
        <v>88</v>
      </c>
      <c r="D8" s="1">
        <v>67</v>
      </c>
      <c r="E8" s="1">
        <v>65</v>
      </c>
      <c r="F8" s="1">
        <v>88</v>
      </c>
      <c r="G8" s="1"/>
      <c r="H8" s="1"/>
      <c r="I8" s="1"/>
      <c r="K8" s="1" t="s">
        <v>146</v>
      </c>
      <c r="L8" s="1">
        <v>90</v>
      </c>
      <c r="M8" s="1">
        <v>88</v>
      </c>
      <c r="N8" s="1">
        <v>67</v>
      </c>
      <c r="O8" s="1">
        <v>65</v>
      </c>
      <c r="P8" s="1">
        <v>88</v>
      </c>
      <c r="Q8" s="1"/>
      <c r="R8" s="1"/>
      <c r="S8" s="1"/>
    </row>
    <row r="9" spans="1:19" x14ac:dyDescent="0.4">
      <c r="A9" s="1" t="s">
        <v>147</v>
      </c>
      <c r="B9" s="1">
        <v>45</v>
      </c>
      <c r="C9" s="1">
        <v>66</v>
      </c>
      <c r="D9" s="1">
        <v>88</v>
      </c>
      <c r="E9" s="1">
        <v>74</v>
      </c>
      <c r="F9" s="1">
        <v>85</v>
      </c>
      <c r="G9" s="1"/>
      <c r="H9" s="1"/>
      <c r="I9" s="1"/>
      <c r="K9" s="1" t="s">
        <v>147</v>
      </c>
      <c r="L9" s="1">
        <v>45</v>
      </c>
      <c r="M9" s="1">
        <v>66</v>
      </c>
      <c r="N9" s="1">
        <v>88</v>
      </c>
      <c r="O9" s="1">
        <v>74</v>
      </c>
      <c r="P9" s="1">
        <v>85</v>
      </c>
      <c r="Q9" s="1"/>
      <c r="R9" s="1"/>
      <c r="S9" s="1"/>
    </row>
    <row r="10" spans="1:19" x14ac:dyDescent="0.4">
      <c r="A10" s="1" t="s">
        <v>148</v>
      </c>
      <c r="B10" s="1">
        <v>68</v>
      </c>
      <c r="C10" s="1">
        <v>99</v>
      </c>
      <c r="D10" s="1">
        <v>66</v>
      </c>
      <c r="E10" s="1">
        <v>77</v>
      </c>
      <c r="F10" s="1">
        <v>94</v>
      </c>
      <c r="G10" s="1"/>
      <c r="H10" s="1"/>
      <c r="I10" s="1"/>
      <c r="K10" s="1" t="s">
        <v>148</v>
      </c>
      <c r="L10" s="1">
        <v>68</v>
      </c>
      <c r="M10" s="1">
        <v>99</v>
      </c>
      <c r="N10" s="1">
        <v>66</v>
      </c>
      <c r="O10" s="1">
        <v>77</v>
      </c>
      <c r="P10" s="1">
        <v>94</v>
      </c>
      <c r="Q10" s="1"/>
      <c r="R10" s="1"/>
      <c r="S10" s="1"/>
    </row>
    <row r="11" spans="1:19" x14ac:dyDescent="0.4">
      <c r="A11" s="1" t="s">
        <v>149</v>
      </c>
      <c r="B11" s="1">
        <v>65</v>
      </c>
      <c r="C11" s="1">
        <v>84</v>
      </c>
      <c r="D11" s="1">
        <v>100</v>
      </c>
      <c r="E11" s="1">
        <v>83</v>
      </c>
      <c r="F11" s="1">
        <v>63</v>
      </c>
      <c r="G11" s="1"/>
      <c r="H11" s="1"/>
      <c r="I11" s="1"/>
      <c r="K11" s="1" t="s">
        <v>149</v>
      </c>
      <c r="L11" s="1">
        <v>65</v>
      </c>
      <c r="M11" s="1">
        <v>84</v>
      </c>
      <c r="N11" s="1">
        <v>100</v>
      </c>
      <c r="O11" s="1">
        <v>83</v>
      </c>
      <c r="P11" s="1">
        <v>63</v>
      </c>
      <c r="Q11" s="1"/>
      <c r="R11" s="1"/>
      <c r="S11" s="1"/>
    </row>
    <row r="12" spans="1:19" x14ac:dyDescent="0.4">
      <c r="A12" s="1" t="s">
        <v>150</v>
      </c>
      <c r="B12" s="1">
        <v>52</v>
      </c>
      <c r="C12" s="1">
        <v>53</v>
      </c>
      <c r="D12" s="1">
        <v>56</v>
      </c>
      <c r="E12" s="1">
        <v>85</v>
      </c>
      <c r="F12" s="1">
        <v>60</v>
      </c>
      <c r="G12" s="1"/>
      <c r="H12" s="1"/>
      <c r="I12" s="1"/>
      <c r="K12" s="1" t="s">
        <v>150</v>
      </c>
      <c r="L12" s="1">
        <v>52</v>
      </c>
      <c r="M12" s="1">
        <v>53</v>
      </c>
      <c r="N12" s="1">
        <v>56</v>
      </c>
      <c r="O12" s="1">
        <v>85</v>
      </c>
      <c r="P12" s="1">
        <v>60</v>
      </c>
      <c r="Q12" s="1"/>
      <c r="R12" s="1"/>
      <c r="S12" s="1"/>
    </row>
    <row r="13" spans="1:19" x14ac:dyDescent="0.4">
      <c r="A13" s="1" t="s">
        <v>151</v>
      </c>
      <c r="B13" s="1">
        <v>90</v>
      </c>
      <c r="C13" s="1">
        <v>65</v>
      </c>
      <c r="D13" s="1">
        <v>93</v>
      </c>
      <c r="E13" s="1">
        <v>88</v>
      </c>
      <c r="F13" s="1">
        <v>90</v>
      </c>
      <c r="G13" s="1"/>
      <c r="H13" s="1"/>
      <c r="I13" s="1"/>
      <c r="K13" s="1" t="s">
        <v>151</v>
      </c>
      <c r="L13" s="1">
        <v>90</v>
      </c>
      <c r="M13" s="1">
        <v>65</v>
      </c>
      <c r="N13" s="1">
        <v>93</v>
      </c>
      <c r="O13" s="1">
        <v>88</v>
      </c>
      <c r="P13" s="1">
        <v>90</v>
      </c>
      <c r="Q13" s="1"/>
      <c r="R13" s="1"/>
      <c r="S13" s="1"/>
    </row>
    <row r="14" spans="1:19" x14ac:dyDescent="0.4">
      <c r="A14" s="1" t="s">
        <v>152</v>
      </c>
      <c r="B14" s="1">
        <v>87</v>
      </c>
      <c r="C14" s="1">
        <v>72</v>
      </c>
      <c r="D14" s="1">
        <v>51</v>
      </c>
      <c r="E14" s="1">
        <v>71</v>
      </c>
      <c r="F14" s="1">
        <v>95</v>
      </c>
      <c r="G14" s="1"/>
      <c r="H14" s="1"/>
      <c r="I14" s="1"/>
      <c r="K14" s="1" t="s">
        <v>152</v>
      </c>
      <c r="L14" s="1">
        <v>87</v>
      </c>
      <c r="M14" s="1">
        <v>72</v>
      </c>
      <c r="N14" s="1">
        <v>51</v>
      </c>
      <c r="O14" s="1">
        <v>71</v>
      </c>
      <c r="P14" s="1">
        <v>95</v>
      </c>
      <c r="Q14" s="1"/>
      <c r="R14" s="1"/>
      <c r="S14" s="1"/>
    </row>
    <row r="15" spans="1:19" x14ac:dyDescent="0.4">
      <c r="A15" s="1" t="s">
        <v>153</v>
      </c>
      <c r="B15" s="1">
        <v>78</v>
      </c>
      <c r="C15" s="1">
        <v>65</v>
      </c>
      <c r="D15" s="1">
        <v>98</v>
      </c>
      <c r="E15" s="1">
        <v>80</v>
      </c>
      <c r="F15" s="1">
        <v>75</v>
      </c>
      <c r="G15" s="1"/>
      <c r="H15" s="1"/>
      <c r="I15" s="1"/>
      <c r="K15" s="1" t="s">
        <v>153</v>
      </c>
      <c r="L15" s="1">
        <v>78</v>
      </c>
      <c r="M15" s="1">
        <v>65</v>
      </c>
      <c r="N15" s="1">
        <v>98</v>
      </c>
      <c r="O15" s="1">
        <v>80</v>
      </c>
      <c r="P15" s="1">
        <v>75</v>
      </c>
      <c r="Q15" s="1"/>
      <c r="R15" s="1"/>
      <c r="S15" s="1"/>
    </row>
    <row r="16" spans="1:19" x14ac:dyDescent="0.4">
      <c r="A16" s="1" t="s">
        <v>154</v>
      </c>
      <c r="B16" s="1">
        <v>77</v>
      </c>
      <c r="C16" s="1">
        <v>55</v>
      </c>
      <c r="D16" s="1">
        <v>79</v>
      </c>
      <c r="E16" s="1">
        <v>80</v>
      </c>
      <c r="F16" s="1">
        <v>82</v>
      </c>
      <c r="G16" s="1"/>
      <c r="H16" s="1"/>
      <c r="I16" s="1"/>
      <c r="K16" s="1" t="s">
        <v>154</v>
      </c>
      <c r="L16" s="1">
        <v>77</v>
      </c>
      <c r="M16" s="1">
        <v>55</v>
      </c>
      <c r="N16" s="1">
        <v>79</v>
      </c>
      <c r="O16" s="1">
        <v>80</v>
      </c>
      <c r="P16" s="1">
        <v>82</v>
      </c>
      <c r="Q16" s="1"/>
      <c r="R16" s="1"/>
      <c r="S16" s="1"/>
    </row>
    <row r="17" spans="1:19" x14ac:dyDescent="0.4">
      <c r="A17" s="1" t="s">
        <v>155</v>
      </c>
      <c r="B17" s="1">
        <v>55</v>
      </c>
      <c r="C17" s="1">
        <v>52</v>
      </c>
      <c r="D17" s="1">
        <v>62</v>
      </c>
      <c r="E17" s="1">
        <v>65</v>
      </c>
      <c r="F17" s="1">
        <v>70</v>
      </c>
      <c r="G17" s="1"/>
      <c r="H17" s="1"/>
      <c r="I17" s="1"/>
      <c r="K17" s="1" t="s">
        <v>155</v>
      </c>
      <c r="L17" s="1">
        <v>55</v>
      </c>
      <c r="M17" s="1">
        <v>52</v>
      </c>
      <c r="N17" s="1">
        <v>62</v>
      </c>
      <c r="O17" s="1">
        <v>65</v>
      </c>
      <c r="P17" s="1">
        <v>70</v>
      </c>
      <c r="Q17" s="1"/>
      <c r="R17" s="1"/>
      <c r="S17" s="1"/>
    </row>
    <row r="18" spans="1:19" x14ac:dyDescent="0.4">
      <c r="A18" s="1" t="s">
        <v>156</v>
      </c>
      <c r="B18" s="1">
        <v>85</v>
      </c>
      <c r="C18" s="1">
        <v>70</v>
      </c>
      <c r="D18" s="1">
        <v>84</v>
      </c>
      <c r="E18" s="1">
        <v>90</v>
      </c>
      <c r="F18" s="1">
        <v>98</v>
      </c>
      <c r="G18" s="1"/>
      <c r="H18" s="1"/>
      <c r="I18" s="1"/>
      <c r="K18" s="1" t="s">
        <v>156</v>
      </c>
      <c r="L18" s="1">
        <v>85</v>
      </c>
      <c r="M18" s="1">
        <v>70</v>
      </c>
      <c r="N18" s="1">
        <v>84</v>
      </c>
      <c r="O18" s="1">
        <v>90</v>
      </c>
      <c r="P18" s="1">
        <v>98</v>
      </c>
      <c r="Q18" s="1"/>
      <c r="R18" s="1"/>
      <c r="S18" s="1"/>
    </row>
    <row r="19" spans="1:19" x14ac:dyDescent="0.4">
      <c r="A19" s="1" t="s">
        <v>157</v>
      </c>
      <c r="B19" s="1">
        <v>86</v>
      </c>
      <c r="C19" s="1">
        <v>94</v>
      </c>
      <c r="D19" s="1">
        <v>76</v>
      </c>
      <c r="E19" s="1">
        <v>90</v>
      </c>
      <c r="F19" s="1">
        <v>93</v>
      </c>
      <c r="G19" s="1"/>
      <c r="H19" s="1"/>
      <c r="I19" s="1"/>
      <c r="K19" s="1" t="s">
        <v>157</v>
      </c>
      <c r="L19" s="1">
        <v>86</v>
      </c>
      <c r="M19" s="1">
        <v>94</v>
      </c>
      <c r="N19" s="1">
        <v>76</v>
      </c>
      <c r="O19" s="1">
        <v>90</v>
      </c>
      <c r="P19" s="1">
        <v>93</v>
      </c>
      <c r="Q19" s="1"/>
      <c r="R19" s="1"/>
      <c r="S19" s="1"/>
    </row>
    <row r="20" spans="1:19" x14ac:dyDescent="0.4">
      <c r="A20" s="1" t="s">
        <v>158</v>
      </c>
      <c r="B20" s="1">
        <v>83</v>
      </c>
      <c r="C20" s="1">
        <v>83</v>
      </c>
      <c r="D20" s="1">
        <v>70</v>
      </c>
      <c r="E20" s="1">
        <v>64</v>
      </c>
      <c r="F20" s="1">
        <v>60</v>
      </c>
      <c r="G20" s="1"/>
      <c r="H20" s="1"/>
      <c r="I20" s="1"/>
      <c r="K20" s="1" t="s">
        <v>158</v>
      </c>
      <c r="L20" s="1">
        <v>83</v>
      </c>
      <c r="M20" s="1">
        <v>83</v>
      </c>
      <c r="N20" s="1">
        <v>70</v>
      </c>
      <c r="O20" s="1">
        <v>64</v>
      </c>
      <c r="P20" s="1">
        <v>60</v>
      </c>
      <c r="Q20" s="1"/>
      <c r="R20" s="1"/>
      <c r="S20" s="1"/>
    </row>
    <row r="21" spans="1:19" x14ac:dyDescent="0.4">
      <c r="A21" s="1" t="s">
        <v>159</v>
      </c>
      <c r="B21" s="1"/>
      <c r="C21" s="1"/>
      <c r="D21" s="1"/>
      <c r="E21" s="1"/>
      <c r="F21" s="1"/>
      <c r="G21" s="1"/>
      <c r="H21" s="1"/>
      <c r="I21" s="1"/>
      <c r="K21" s="1" t="s">
        <v>159</v>
      </c>
      <c r="L21" s="1"/>
      <c r="M21" s="1"/>
      <c r="N21" s="1"/>
      <c r="O21" s="1"/>
      <c r="P21" s="1"/>
      <c r="Q21" s="1"/>
      <c r="R21" s="1"/>
      <c r="S21" s="1"/>
    </row>
    <row r="24" spans="1:19" ht="25.5" x14ac:dyDescent="0.4">
      <c r="A24" s="62" t="s">
        <v>8</v>
      </c>
      <c r="B24" s="63"/>
      <c r="C24" s="63"/>
      <c r="D24" s="63"/>
      <c r="E24" s="63"/>
      <c r="F24" s="63"/>
      <c r="G24" s="63"/>
      <c r="H24" s="63"/>
      <c r="I24" s="64"/>
    </row>
    <row r="26" spans="1:19" x14ac:dyDescent="0.4">
      <c r="A26" s="40" t="s">
        <v>137</v>
      </c>
      <c r="B26" s="40" t="s">
        <v>138</v>
      </c>
      <c r="C26" s="40" t="s">
        <v>139</v>
      </c>
      <c r="D26" s="40" t="s">
        <v>140</v>
      </c>
      <c r="E26" s="40" t="s">
        <v>141</v>
      </c>
      <c r="F26" s="40" t="s">
        <v>142</v>
      </c>
      <c r="G26" s="40" t="s">
        <v>143</v>
      </c>
      <c r="H26" s="40" t="s">
        <v>144</v>
      </c>
      <c r="I26" s="40" t="s">
        <v>145</v>
      </c>
    </row>
    <row r="27" spans="1:19" x14ac:dyDescent="0.4">
      <c r="A27" s="1" t="s">
        <v>146</v>
      </c>
      <c r="B27" s="1">
        <v>90</v>
      </c>
      <c r="C27" s="1">
        <v>88</v>
      </c>
      <c r="D27" s="1">
        <v>67</v>
      </c>
      <c r="E27" s="1">
        <v>65</v>
      </c>
      <c r="F27" s="1">
        <v>88</v>
      </c>
      <c r="G27" s="1">
        <f>SUM(B27:F27)</f>
        <v>398</v>
      </c>
      <c r="H27" s="1" t="str">
        <f>IF(G27&gt;=400,"〇","△")</f>
        <v>△</v>
      </c>
      <c r="I27" s="1" t="str">
        <f>IF(SUM(B27:F27)&gt;=400,"〇","△")</f>
        <v>△</v>
      </c>
    </row>
    <row r="28" spans="1:19" x14ac:dyDescent="0.4">
      <c r="A28" s="1" t="s">
        <v>147</v>
      </c>
      <c r="B28" s="1">
        <v>45</v>
      </c>
      <c r="C28" s="1">
        <v>66</v>
      </c>
      <c r="D28" s="1">
        <v>88</v>
      </c>
      <c r="E28" s="1">
        <v>74</v>
      </c>
      <c r="F28" s="1">
        <v>85</v>
      </c>
      <c r="G28" s="1">
        <f t="shared" ref="G28:G39" si="0">SUM(B28:F28)</f>
        <v>358</v>
      </c>
      <c r="H28" s="1" t="str">
        <f t="shared" ref="H28:H39" si="1">IF(G28&gt;=400,"〇","△")</f>
        <v>△</v>
      </c>
      <c r="I28" s="1" t="str">
        <f t="shared" ref="I28:I39" si="2">IF(SUM(B28:F28)&gt;=400,"〇","△")</f>
        <v>△</v>
      </c>
    </row>
    <row r="29" spans="1:19" x14ac:dyDescent="0.4">
      <c r="A29" s="1" t="s">
        <v>148</v>
      </c>
      <c r="B29" s="1">
        <v>68</v>
      </c>
      <c r="C29" s="1">
        <v>99</v>
      </c>
      <c r="D29" s="1">
        <v>66</v>
      </c>
      <c r="E29" s="1">
        <v>77</v>
      </c>
      <c r="F29" s="1">
        <v>94</v>
      </c>
      <c r="G29" s="1">
        <f t="shared" si="0"/>
        <v>404</v>
      </c>
      <c r="H29" s="1" t="str">
        <f t="shared" si="1"/>
        <v>〇</v>
      </c>
      <c r="I29" s="1" t="str">
        <f t="shared" si="2"/>
        <v>〇</v>
      </c>
    </row>
    <row r="30" spans="1:19" x14ac:dyDescent="0.4">
      <c r="A30" s="1" t="s">
        <v>149</v>
      </c>
      <c r="B30" s="1">
        <v>65</v>
      </c>
      <c r="C30" s="1">
        <v>84</v>
      </c>
      <c r="D30" s="1">
        <v>100</v>
      </c>
      <c r="E30" s="1">
        <v>83</v>
      </c>
      <c r="F30" s="1">
        <v>63</v>
      </c>
      <c r="G30" s="1">
        <f t="shared" si="0"/>
        <v>395</v>
      </c>
      <c r="H30" s="1" t="str">
        <f t="shared" si="1"/>
        <v>△</v>
      </c>
      <c r="I30" s="1" t="str">
        <f t="shared" si="2"/>
        <v>△</v>
      </c>
    </row>
    <row r="31" spans="1:19" x14ac:dyDescent="0.4">
      <c r="A31" s="1" t="s">
        <v>150</v>
      </c>
      <c r="B31" s="1">
        <v>52</v>
      </c>
      <c r="C31" s="1">
        <v>53</v>
      </c>
      <c r="D31" s="1">
        <v>56</v>
      </c>
      <c r="E31" s="1">
        <v>85</v>
      </c>
      <c r="F31" s="1">
        <v>60</v>
      </c>
      <c r="G31" s="1">
        <f t="shared" si="0"/>
        <v>306</v>
      </c>
      <c r="H31" s="1" t="str">
        <f t="shared" si="1"/>
        <v>△</v>
      </c>
      <c r="I31" s="1" t="str">
        <f t="shared" si="2"/>
        <v>△</v>
      </c>
    </row>
    <row r="32" spans="1:19" x14ac:dyDescent="0.4">
      <c r="A32" s="1" t="s">
        <v>151</v>
      </c>
      <c r="B32" s="1">
        <v>90</v>
      </c>
      <c r="C32" s="1">
        <v>65</v>
      </c>
      <c r="D32" s="1">
        <v>93</v>
      </c>
      <c r="E32" s="1">
        <v>88</v>
      </c>
      <c r="F32" s="1">
        <v>90</v>
      </c>
      <c r="G32" s="1">
        <f t="shared" si="0"/>
        <v>426</v>
      </c>
      <c r="H32" s="1" t="str">
        <f t="shared" si="1"/>
        <v>〇</v>
      </c>
      <c r="I32" s="1" t="str">
        <f t="shared" si="2"/>
        <v>〇</v>
      </c>
    </row>
    <row r="33" spans="1:9" x14ac:dyDescent="0.4">
      <c r="A33" s="1" t="s">
        <v>152</v>
      </c>
      <c r="B33" s="1">
        <v>87</v>
      </c>
      <c r="C33" s="1">
        <v>72</v>
      </c>
      <c r="D33" s="1">
        <v>51</v>
      </c>
      <c r="E33" s="1">
        <v>71</v>
      </c>
      <c r="F33" s="1">
        <v>95</v>
      </c>
      <c r="G33" s="1">
        <f t="shared" si="0"/>
        <v>376</v>
      </c>
      <c r="H33" s="1" t="str">
        <f t="shared" si="1"/>
        <v>△</v>
      </c>
      <c r="I33" s="1" t="str">
        <f t="shared" si="2"/>
        <v>△</v>
      </c>
    </row>
    <row r="34" spans="1:9" x14ac:dyDescent="0.4">
      <c r="A34" s="1" t="s">
        <v>153</v>
      </c>
      <c r="B34" s="1">
        <v>78</v>
      </c>
      <c r="C34" s="1">
        <v>65</v>
      </c>
      <c r="D34" s="1">
        <v>98</v>
      </c>
      <c r="E34" s="1">
        <v>80</v>
      </c>
      <c r="F34" s="1">
        <v>75</v>
      </c>
      <c r="G34" s="1">
        <f t="shared" si="0"/>
        <v>396</v>
      </c>
      <c r="H34" s="1" t="str">
        <f t="shared" si="1"/>
        <v>△</v>
      </c>
      <c r="I34" s="1" t="str">
        <f t="shared" si="2"/>
        <v>△</v>
      </c>
    </row>
    <row r="35" spans="1:9" x14ac:dyDescent="0.4">
      <c r="A35" s="1" t="s">
        <v>154</v>
      </c>
      <c r="B35" s="1">
        <v>77</v>
      </c>
      <c r="C35" s="1">
        <v>55</v>
      </c>
      <c r="D35" s="1">
        <v>79</v>
      </c>
      <c r="E35" s="1">
        <v>80</v>
      </c>
      <c r="F35" s="1">
        <v>82</v>
      </c>
      <c r="G35" s="1">
        <f t="shared" si="0"/>
        <v>373</v>
      </c>
      <c r="H35" s="1" t="str">
        <f t="shared" si="1"/>
        <v>△</v>
      </c>
      <c r="I35" s="1" t="str">
        <f t="shared" si="2"/>
        <v>△</v>
      </c>
    </row>
    <row r="36" spans="1:9" x14ac:dyDescent="0.4">
      <c r="A36" s="1" t="s">
        <v>155</v>
      </c>
      <c r="B36" s="1">
        <v>55</v>
      </c>
      <c r="C36" s="1">
        <v>52</v>
      </c>
      <c r="D36" s="1">
        <v>62</v>
      </c>
      <c r="E36" s="1">
        <v>65</v>
      </c>
      <c r="F36" s="1">
        <v>70</v>
      </c>
      <c r="G36" s="1">
        <f t="shared" si="0"/>
        <v>304</v>
      </c>
      <c r="H36" s="1" t="str">
        <f t="shared" si="1"/>
        <v>△</v>
      </c>
      <c r="I36" s="1" t="str">
        <f t="shared" si="2"/>
        <v>△</v>
      </c>
    </row>
    <row r="37" spans="1:9" x14ac:dyDescent="0.4">
      <c r="A37" s="1" t="s">
        <v>156</v>
      </c>
      <c r="B37" s="1">
        <v>85</v>
      </c>
      <c r="C37" s="1">
        <v>70</v>
      </c>
      <c r="D37" s="1">
        <v>84</v>
      </c>
      <c r="E37" s="1">
        <v>90</v>
      </c>
      <c r="F37" s="1">
        <v>98</v>
      </c>
      <c r="G37" s="1">
        <f t="shared" si="0"/>
        <v>427</v>
      </c>
      <c r="H37" s="1" t="str">
        <f t="shared" si="1"/>
        <v>〇</v>
      </c>
      <c r="I37" s="1" t="str">
        <f t="shared" si="2"/>
        <v>〇</v>
      </c>
    </row>
    <row r="38" spans="1:9" x14ac:dyDescent="0.4">
      <c r="A38" s="1" t="s">
        <v>157</v>
      </c>
      <c r="B38" s="1">
        <v>86</v>
      </c>
      <c r="C38" s="1">
        <v>94</v>
      </c>
      <c r="D38" s="1">
        <v>76</v>
      </c>
      <c r="E38" s="1">
        <v>90</v>
      </c>
      <c r="F38" s="1">
        <v>93</v>
      </c>
      <c r="G38" s="1">
        <f t="shared" si="0"/>
        <v>439</v>
      </c>
      <c r="H38" s="1" t="str">
        <f t="shared" si="1"/>
        <v>〇</v>
      </c>
      <c r="I38" s="1" t="str">
        <f t="shared" si="2"/>
        <v>〇</v>
      </c>
    </row>
    <row r="39" spans="1:9" x14ac:dyDescent="0.4">
      <c r="A39" s="1" t="s">
        <v>158</v>
      </c>
      <c r="B39" s="1">
        <v>83</v>
      </c>
      <c r="C39" s="1">
        <v>83</v>
      </c>
      <c r="D39" s="1">
        <v>70</v>
      </c>
      <c r="E39" s="1">
        <v>64</v>
      </c>
      <c r="F39" s="1">
        <v>60</v>
      </c>
      <c r="G39" s="1">
        <f t="shared" si="0"/>
        <v>360</v>
      </c>
      <c r="H39" s="1" t="str">
        <f t="shared" si="1"/>
        <v>△</v>
      </c>
      <c r="I39" s="1" t="str">
        <f t="shared" si="2"/>
        <v>△</v>
      </c>
    </row>
    <row r="40" spans="1:9" x14ac:dyDescent="0.4">
      <c r="A40" s="1" t="s">
        <v>159</v>
      </c>
      <c r="B40" s="1">
        <f>AVERAGE(B27:B39)</f>
        <v>73.92307692307692</v>
      </c>
      <c r="C40" s="1">
        <f t="shared" ref="C40:G40" si="3">AVERAGE(C27:C39)</f>
        <v>72.769230769230774</v>
      </c>
      <c r="D40" s="1">
        <f t="shared" si="3"/>
        <v>76.15384615384616</v>
      </c>
      <c r="E40" s="1">
        <f t="shared" si="3"/>
        <v>77.84615384615384</v>
      </c>
      <c r="F40" s="1">
        <f t="shared" si="3"/>
        <v>81</v>
      </c>
      <c r="G40" s="1">
        <f t="shared" si="3"/>
        <v>381.69230769230768</v>
      </c>
      <c r="H40" s="1"/>
      <c r="I40" s="1"/>
    </row>
    <row r="41" spans="1:9" ht="24" x14ac:dyDescent="0.4">
      <c r="H41" s="38" t="str">
        <f ca="1">_xlfn.FORMULATEXT(H27)</f>
        <v>=IF(G27&gt;=400,"〇","△")</v>
      </c>
    </row>
    <row r="42" spans="1:9" ht="24" x14ac:dyDescent="0.4">
      <c r="I42" s="38" t="str">
        <f ca="1">_xlfn.FORMULATEXT(I27)</f>
        <v>=IF(SUM(B27:F27)&gt;=400,"〇","△")</v>
      </c>
    </row>
  </sheetData>
  <mergeCells count="6">
    <mergeCell ref="A24:I24"/>
    <mergeCell ref="A1:I1"/>
    <mergeCell ref="K1:S1"/>
    <mergeCell ref="A3:M3"/>
    <mergeCell ref="A4:M4"/>
    <mergeCell ref="A5:M5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selection activeCell="A17" sqref="A17"/>
    </sheetView>
  </sheetViews>
  <sheetFormatPr defaultRowHeight="18.75" x14ac:dyDescent="0.4"/>
  <cols>
    <col min="1" max="1" width="11" bestFit="1" customWidth="1"/>
    <col min="2" max="2" width="6.25" customWidth="1"/>
    <col min="3" max="3" width="17.25" bestFit="1" customWidth="1"/>
    <col min="4" max="5" width="17.375" bestFit="1" customWidth="1"/>
    <col min="6" max="6" width="19.25" bestFit="1" customWidth="1"/>
    <col min="9" max="9" width="6.5" customWidth="1"/>
    <col min="10" max="13" width="16.375" customWidth="1"/>
  </cols>
  <sheetData>
    <row r="1" spans="1:13" ht="25.5" x14ac:dyDescent="0.4">
      <c r="A1" s="57" t="s">
        <v>0</v>
      </c>
      <c r="B1" s="57"/>
      <c r="C1" s="57"/>
      <c r="D1" s="57"/>
      <c r="E1" s="57"/>
      <c r="F1" s="57"/>
      <c r="H1" s="57" t="s">
        <v>1</v>
      </c>
      <c r="I1" s="57"/>
      <c r="J1" s="57"/>
      <c r="K1" s="57"/>
      <c r="L1" s="57"/>
      <c r="M1" s="57"/>
    </row>
    <row r="3" spans="1:13" ht="19.5" x14ac:dyDescent="0.4">
      <c r="A3" s="59" t="s">
        <v>31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5" spans="1:13" ht="54" x14ac:dyDescent="0.4">
      <c r="A5" s="41" t="s">
        <v>32</v>
      </c>
      <c r="B5" s="41" t="s">
        <v>33</v>
      </c>
      <c r="C5" s="41" t="s">
        <v>34</v>
      </c>
      <c r="D5" s="41" t="s">
        <v>35</v>
      </c>
      <c r="E5" s="41" t="s">
        <v>36</v>
      </c>
      <c r="F5" s="41" t="s">
        <v>37</v>
      </c>
      <c r="H5" s="41" t="s">
        <v>32</v>
      </c>
      <c r="I5" s="41" t="s">
        <v>33</v>
      </c>
      <c r="J5" s="41" t="s">
        <v>34</v>
      </c>
      <c r="K5" s="41" t="s">
        <v>35</v>
      </c>
      <c r="L5" s="41" t="s">
        <v>36</v>
      </c>
      <c r="M5" s="41" t="s">
        <v>37</v>
      </c>
    </row>
    <row r="6" spans="1:13" x14ac:dyDescent="0.4">
      <c r="A6" s="1" t="s">
        <v>38</v>
      </c>
      <c r="B6" s="1">
        <v>78</v>
      </c>
      <c r="C6" s="1"/>
      <c r="D6" s="1"/>
      <c r="E6" s="1"/>
      <c r="F6" s="1"/>
      <c r="H6" s="1" t="s">
        <v>38</v>
      </c>
      <c r="I6" s="1">
        <v>78</v>
      </c>
      <c r="J6" s="1"/>
      <c r="K6" s="1"/>
      <c r="L6" s="1"/>
      <c r="M6" s="1"/>
    </row>
    <row r="7" spans="1:13" x14ac:dyDescent="0.4">
      <c r="A7" s="1" t="s">
        <v>39</v>
      </c>
      <c r="B7" s="1">
        <v>85</v>
      </c>
      <c r="C7" s="1"/>
      <c r="D7" s="1"/>
      <c r="E7" s="1"/>
      <c r="F7" s="1"/>
      <c r="H7" s="1" t="s">
        <v>39</v>
      </c>
      <c r="I7" s="1">
        <v>85</v>
      </c>
      <c r="J7" s="1"/>
      <c r="K7" s="1"/>
      <c r="L7" s="1"/>
      <c r="M7" s="1"/>
    </row>
    <row r="8" spans="1:13" x14ac:dyDescent="0.4">
      <c r="A8" s="1" t="s">
        <v>40</v>
      </c>
      <c r="B8" s="1">
        <v>60</v>
      </c>
      <c r="C8" s="1"/>
      <c r="D8" s="1"/>
      <c r="E8" s="1"/>
      <c r="F8" s="1"/>
      <c r="H8" s="1" t="s">
        <v>40</v>
      </c>
      <c r="I8" s="1">
        <v>60</v>
      </c>
      <c r="J8" s="1"/>
      <c r="K8" s="1"/>
      <c r="L8" s="1"/>
      <c r="M8" s="1"/>
    </row>
    <row r="9" spans="1:13" x14ac:dyDescent="0.4">
      <c r="A9" s="1" t="s">
        <v>41</v>
      </c>
      <c r="B9" s="1">
        <v>98</v>
      </c>
      <c r="C9" s="1"/>
      <c r="D9" s="1"/>
      <c r="E9" s="1"/>
      <c r="F9" s="1"/>
      <c r="H9" s="1" t="s">
        <v>41</v>
      </c>
      <c r="I9" s="1">
        <v>98</v>
      </c>
      <c r="J9" s="1"/>
      <c r="K9" s="1"/>
      <c r="L9" s="1"/>
      <c r="M9" s="1"/>
    </row>
    <row r="10" spans="1:13" x14ac:dyDescent="0.4">
      <c r="A10" s="1" t="s">
        <v>42</v>
      </c>
      <c r="B10" s="1">
        <v>32</v>
      </c>
      <c r="C10" s="1"/>
      <c r="D10" s="1"/>
      <c r="E10" s="1"/>
      <c r="F10" s="1"/>
      <c r="H10" s="1" t="s">
        <v>42</v>
      </c>
      <c r="I10" s="1">
        <v>32</v>
      </c>
      <c r="J10" s="1"/>
      <c r="K10" s="1"/>
      <c r="L10" s="1"/>
      <c r="M10" s="1"/>
    </row>
    <row r="11" spans="1:13" x14ac:dyDescent="0.4">
      <c r="A11" s="1" t="s">
        <v>43</v>
      </c>
      <c r="B11" s="1">
        <v>65</v>
      </c>
      <c r="C11" s="1"/>
      <c r="D11" s="1"/>
      <c r="E11" s="1"/>
      <c r="F11" s="1"/>
      <c r="H11" s="1" t="s">
        <v>43</v>
      </c>
      <c r="I11" s="1">
        <v>65</v>
      </c>
      <c r="J11" s="1"/>
      <c r="K11" s="1"/>
      <c r="L11" s="1"/>
      <c r="M11" s="1"/>
    </row>
    <row r="12" spans="1:13" x14ac:dyDescent="0.4">
      <c r="A12" s="1" t="s">
        <v>44</v>
      </c>
      <c r="B12" s="1">
        <v>88</v>
      </c>
      <c r="C12" s="1"/>
      <c r="D12" s="1"/>
      <c r="E12" s="1"/>
      <c r="F12" s="1"/>
      <c r="H12" s="1" t="s">
        <v>44</v>
      </c>
      <c r="I12" s="1">
        <v>88</v>
      </c>
      <c r="J12" s="1"/>
      <c r="K12" s="1"/>
      <c r="L12" s="1"/>
      <c r="M12" s="1"/>
    </row>
    <row r="13" spans="1:13" x14ac:dyDescent="0.4">
      <c r="A13" s="1" t="s">
        <v>45</v>
      </c>
      <c r="B13" s="1">
        <v>86</v>
      </c>
      <c r="C13" s="1"/>
      <c r="D13" s="1"/>
      <c r="E13" s="1"/>
      <c r="F13" s="1"/>
      <c r="H13" s="1" t="s">
        <v>45</v>
      </c>
      <c r="I13" s="1">
        <v>86</v>
      </c>
      <c r="J13" s="1"/>
      <c r="K13" s="1"/>
      <c r="L13" s="1"/>
      <c r="M13" s="1"/>
    </row>
    <row r="14" spans="1:13" x14ac:dyDescent="0.4">
      <c r="A14" s="1" t="s">
        <v>46</v>
      </c>
      <c r="B14" s="1">
        <v>56</v>
      </c>
      <c r="C14" s="1"/>
      <c r="D14" s="1"/>
      <c r="E14" s="1"/>
      <c r="F14" s="1"/>
      <c r="H14" s="1" t="s">
        <v>46</v>
      </c>
      <c r="I14" s="1">
        <v>56</v>
      </c>
      <c r="J14" s="1"/>
      <c r="K14" s="1"/>
      <c r="L14" s="1"/>
      <c r="M14" s="1"/>
    </row>
    <row r="16" spans="1:13" ht="25.5" x14ac:dyDescent="0.4">
      <c r="A16" s="57" t="s">
        <v>8</v>
      </c>
      <c r="B16" s="57"/>
      <c r="C16" s="57"/>
      <c r="D16" s="57"/>
      <c r="E16" s="57"/>
      <c r="F16" s="57"/>
    </row>
    <row r="18" spans="1:6" ht="36" x14ac:dyDescent="0.4">
      <c r="A18" s="41" t="s">
        <v>32</v>
      </c>
      <c r="B18" s="41" t="s">
        <v>33</v>
      </c>
      <c r="C18" s="41" t="s">
        <v>34</v>
      </c>
      <c r="D18" s="41" t="s">
        <v>35</v>
      </c>
      <c r="E18" s="41" t="s">
        <v>36</v>
      </c>
      <c r="F18" s="41" t="s">
        <v>37</v>
      </c>
    </row>
    <row r="19" spans="1:6" x14ac:dyDescent="0.4">
      <c r="A19" s="1" t="s">
        <v>38</v>
      </c>
      <c r="B19" s="1">
        <v>78</v>
      </c>
      <c r="C19" s="1" t="str">
        <f>IF(B19&gt;=80,"合格","不合格")</f>
        <v>不合格</v>
      </c>
      <c r="D19" s="1" t="str">
        <f>IF(B19&lt;=60,"不合格","合格")</f>
        <v>合格</v>
      </c>
      <c r="E19" s="1" t="str">
        <f>IF(B19&lt;60,"不合格","合格")</f>
        <v>合格</v>
      </c>
      <c r="F19" s="1" t="str">
        <f>IF(B19&gt;=80,"合格","")</f>
        <v/>
      </c>
    </row>
    <row r="20" spans="1:6" x14ac:dyDescent="0.4">
      <c r="A20" s="1" t="s">
        <v>39</v>
      </c>
      <c r="B20" s="1">
        <v>85</v>
      </c>
      <c r="C20" s="1" t="str">
        <f t="shared" ref="C20:C27" si="0">IF(B20&gt;=80,"合格","不合格")</f>
        <v>合格</v>
      </c>
      <c r="D20" s="1" t="str">
        <f t="shared" ref="D20:D27" si="1">IF(B20&lt;=60,"不合格","合格")</f>
        <v>合格</v>
      </c>
      <c r="E20" s="1" t="str">
        <f t="shared" ref="E20:E27" si="2">IF(B20&lt;60,"不合格","合格")</f>
        <v>合格</v>
      </c>
      <c r="F20" s="1" t="str">
        <f t="shared" ref="F20:F27" si="3">IF(B20&gt;=80,"合格","")</f>
        <v>合格</v>
      </c>
    </row>
    <row r="21" spans="1:6" x14ac:dyDescent="0.4">
      <c r="A21" s="1" t="s">
        <v>40</v>
      </c>
      <c r="B21" s="1">
        <v>60</v>
      </c>
      <c r="C21" s="1" t="str">
        <f t="shared" si="0"/>
        <v>不合格</v>
      </c>
      <c r="D21" s="1" t="str">
        <f t="shared" si="1"/>
        <v>不合格</v>
      </c>
      <c r="E21" s="1" t="str">
        <f t="shared" si="2"/>
        <v>合格</v>
      </c>
      <c r="F21" s="1" t="str">
        <f t="shared" si="3"/>
        <v/>
      </c>
    </row>
    <row r="22" spans="1:6" x14ac:dyDescent="0.4">
      <c r="A22" s="1" t="s">
        <v>41</v>
      </c>
      <c r="B22" s="1">
        <v>98</v>
      </c>
      <c r="C22" s="1" t="str">
        <f t="shared" si="0"/>
        <v>合格</v>
      </c>
      <c r="D22" s="1" t="str">
        <f t="shared" si="1"/>
        <v>合格</v>
      </c>
      <c r="E22" s="1" t="str">
        <f t="shared" si="2"/>
        <v>合格</v>
      </c>
      <c r="F22" s="1" t="str">
        <f t="shared" si="3"/>
        <v>合格</v>
      </c>
    </row>
    <row r="23" spans="1:6" x14ac:dyDescent="0.4">
      <c r="A23" s="1" t="s">
        <v>42</v>
      </c>
      <c r="B23" s="1">
        <v>32</v>
      </c>
      <c r="C23" s="1" t="str">
        <f t="shared" si="0"/>
        <v>不合格</v>
      </c>
      <c r="D23" s="1" t="str">
        <f t="shared" si="1"/>
        <v>不合格</v>
      </c>
      <c r="E23" s="1" t="str">
        <f t="shared" si="2"/>
        <v>不合格</v>
      </c>
      <c r="F23" s="1" t="str">
        <f t="shared" si="3"/>
        <v/>
      </c>
    </row>
    <row r="24" spans="1:6" x14ac:dyDescent="0.4">
      <c r="A24" s="1" t="s">
        <v>43</v>
      </c>
      <c r="B24" s="1">
        <v>65</v>
      </c>
      <c r="C24" s="1" t="str">
        <f t="shared" si="0"/>
        <v>不合格</v>
      </c>
      <c r="D24" s="1" t="str">
        <f t="shared" si="1"/>
        <v>合格</v>
      </c>
      <c r="E24" s="1" t="str">
        <f t="shared" si="2"/>
        <v>合格</v>
      </c>
      <c r="F24" s="1" t="str">
        <f t="shared" si="3"/>
        <v/>
      </c>
    </row>
    <row r="25" spans="1:6" x14ac:dyDescent="0.4">
      <c r="A25" s="1" t="s">
        <v>44</v>
      </c>
      <c r="B25" s="1">
        <v>88</v>
      </c>
      <c r="C25" s="1" t="str">
        <f t="shared" si="0"/>
        <v>合格</v>
      </c>
      <c r="D25" s="1" t="str">
        <f t="shared" si="1"/>
        <v>合格</v>
      </c>
      <c r="E25" s="1" t="str">
        <f t="shared" si="2"/>
        <v>合格</v>
      </c>
      <c r="F25" s="1" t="str">
        <f t="shared" si="3"/>
        <v>合格</v>
      </c>
    </row>
    <row r="26" spans="1:6" x14ac:dyDescent="0.4">
      <c r="A26" s="1" t="s">
        <v>45</v>
      </c>
      <c r="B26" s="1">
        <v>86</v>
      </c>
      <c r="C26" s="1" t="str">
        <f t="shared" si="0"/>
        <v>合格</v>
      </c>
      <c r="D26" s="1" t="str">
        <f t="shared" si="1"/>
        <v>合格</v>
      </c>
      <c r="E26" s="1" t="str">
        <f t="shared" si="2"/>
        <v>合格</v>
      </c>
      <c r="F26" s="1" t="str">
        <f t="shared" si="3"/>
        <v>合格</v>
      </c>
    </row>
    <row r="27" spans="1:6" x14ac:dyDescent="0.4">
      <c r="A27" s="1" t="s">
        <v>46</v>
      </c>
      <c r="B27" s="1">
        <v>56</v>
      </c>
      <c r="C27" s="1" t="str">
        <f t="shared" si="0"/>
        <v>不合格</v>
      </c>
      <c r="D27" s="1" t="str">
        <f t="shared" si="1"/>
        <v>不合格</v>
      </c>
      <c r="E27" s="1" t="str">
        <f t="shared" si="2"/>
        <v>不合格</v>
      </c>
      <c r="F27" s="1" t="str">
        <f t="shared" si="3"/>
        <v/>
      </c>
    </row>
    <row r="28" spans="1:6" ht="24" x14ac:dyDescent="0.4">
      <c r="C28" s="38" t="str">
        <f ca="1">_xlfn.FORMULATEXT(C19)</f>
        <v>=IF(B19&gt;=80,"合格","不合格")</v>
      </c>
    </row>
    <row r="29" spans="1:6" ht="24" x14ac:dyDescent="0.4">
      <c r="D29" s="38" t="str">
        <f ca="1">_xlfn.FORMULATEXT(D19)</f>
        <v>=IF(B19&lt;=60,"不合格","合格")</v>
      </c>
    </row>
    <row r="30" spans="1:6" ht="24" x14ac:dyDescent="0.4">
      <c r="E30" s="38" t="str">
        <f ca="1">_xlfn.FORMULATEXT(E19)</f>
        <v>=IF(B19&lt;60,"不合格","合格")</v>
      </c>
    </row>
    <row r="31" spans="1:6" ht="24" x14ac:dyDescent="0.4">
      <c r="F31" s="38" t="str">
        <f ca="1">_xlfn.FORMULATEXT(F19)</f>
        <v>=IF(B19&gt;=80,"合格","")</v>
      </c>
    </row>
  </sheetData>
  <mergeCells count="4">
    <mergeCell ref="H1:M1"/>
    <mergeCell ref="A1:F1"/>
    <mergeCell ref="A16:F16"/>
    <mergeCell ref="A3:M3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110" zoomScaleNormal="110" workbookViewId="0">
      <selection activeCell="I27" sqref="I27"/>
    </sheetView>
  </sheetViews>
  <sheetFormatPr defaultRowHeight="18.75" x14ac:dyDescent="0.4"/>
  <sheetData>
    <row r="1" spans="1:9" ht="25.5" x14ac:dyDescent="0.4">
      <c r="A1" s="57" t="s">
        <v>0</v>
      </c>
      <c r="B1" s="57"/>
      <c r="C1" s="57"/>
      <c r="D1" s="57"/>
      <c r="F1" s="57" t="s">
        <v>1</v>
      </c>
      <c r="G1" s="57"/>
      <c r="H1" s="57"/>
      <c r="I1" s="57"/>
    </row>
    <row r="3" spans="1:9" ht="19.5" x14ac:dyDescent="0.4">
      <c r="A3" s="59" t="s">
        <v>47</v>
      </c>
      <c r="B3" s="59"/>
      <c r="C3" s="59"/>
      <c r="D3" s="59"/>
      <c r="E3" s="59"/>
      <c r="F3" s="59"/>
      <c r="G3" s="59"/>
      <c r="H3" s="59"/>
      <c r="I3" s="59"/>
    </row>
    <row r="5" spans="1:9" ht="24" x14ac:dyDescent="0.4">
      <c r="A5" s="60" t="s">
        <v>48</v>
      </c>
      <c r="B5" s="60"/>
      <c r="C5" s="60"/>
      <c r="D5" s="60"/>
      <c r="F5" s="60" t="s">
        <v>48</v>
      </c>
      <c r="G5" s="60"/>
      <c r="H5" s="60"/>
      <c r="I5" s="60"/>
    </row>
    <row r="6" spans="1:9" x14ac:dyDescent="0.4">
      <c r="A6" s="40" t="s">
        <v>49</v>
      </c>
      <c r="B6" s="40" t="s">
        <v>50</v>
      </c>
      <c r="C6" s="40" t="s">
        <v>51</v>
      </c>
      <c r="D6" s="40" t="s">
        <v>52</v>
      </c>
      <c r="F6" s="40" t="s">
        <v>49</v>
      </c>
      <c r="G6" s="40" t="s">
        <v>50</v>
      </c>
      <c r="H6" s="40" t="s">
        <v>51</v>
      </c>
      <c r="I6" s="40" t="s">
        <v>52</v>
      </c>
    </row>
    <row r="7" spans="1:9" x14ac:dyDescent="0.4">
      <c r="A7" s="1" t="s">
        <v>53</v>
      </c>
      <c r="B7" s="1" t="s">
        <v>54</v>
      </c>
      <c r="C7" s="1">
        <v>52</v>
      </c>
      <c r="D7" s="1"/>
      <c r="F7" s="1" t="s">
        <v>53</v>
      </c>
      <c r="G7" s="1" t="s">
        <v>54</v>
      </c>
      <c r="H7" s="1">
        <v>52</v>
      </c>
      <c r="I7" s="1"/>
    </row>
    <row r="8" spans="1:9" x14ac:dyDescent="0.4">
      <c r="A8" s="1" t="s">
        <v>55</v>
      </c>
      <c r="B8" s="1" t="s">
        <v>54</v>
      </c>
      <c r="C8" s="1">
        <v>74</v>
      </c>
      <c r="D8" s="1"/>
      <c r="F8" s="1" t="s">
        <v>55</v>
      </c>
      <c r="G8" s="1" t="s">
        <v>54</v>
      </c>
      <c r="H8" s="1">
        <v>74</v>
      </c>
      <c r="I8" s="1"/>
    </row>
    <row r="9" spans="1:9" x14ac:dyDescent="0.4">
      <c r="A9" s="1" t="s">
        <v>56</v>
      </c>
      <c r="B9" s="1" t="s">
        <v>57</v>
      </c>
      <c r="C9" s="1">
        <v>84</v>
      </c>
      <c r="D9" s="1"/>
      <c r="F9" s="1" t="s">
        <v>56</v>
      </c>
      <c r="G9" s="1" t="s">
        <v>57</v>
      </c>
      <c r="H9" s="1">
        <v>84</v>
      </c>
      <c r="I9" s="1"/>
    </row>
    <row r="10" spans="1:9" x14ac:dyDescent="0.4">
      <c r="A10" s="1" t="s">
        <v>58</v>
      </c>
      <c r="B10" s="1" t="s">
        <v>54</v>
      </c>
      <c r="C10" s="1">
        <v>77</v>
      </c>
      <c r="D10" s="1"/>
      <c r="F10" s="1" t="s">
        <v>58</v>
      </c>
      <c r="G10" s="1" t="s">
        <v>54</v>
      </c>
      <c r="H10" s="1">
        <v>77</v>
      </c>
      <c r="I10" s="1"/>
    </row>
    <row r="11" spans="1:9" x14ac:dyDescent="0.4">
      <c r="A11" s="1" t="s">
        <v>59</v>
      </c>
      <c r="B11" s="1" t="s">
        <v>57</v>
      </c>
      <c r="C11" s="1">
        <v>68</v>
      </c>
      <c r="D11" s="1"/>
      <c r="F11" s="1" t="s">
        <v>59</v>
      </c>
      <c r="G11" s="1" t="s">
        <v>57</v>
      </c>
      <c r="H11" s="1">
        <v>68</v>
      </c>
      <c r="I11" s="1"/>
    </row>
    <row r="12" spans="1:9" x14ac:dyDescent="0.4">
      <c r="A12" s="1" t="s">
        <v>60</v>
      </c>
      <c r="B12" s="1" t="s">
        <v>57</v>
      </c>
      <c r="C12" s="1">
        <v>59</v>
      </c>
      <c r="D12" s="1"/>
      <c r="F12" s="1" t="s">
        <v>60</v>
      </c>
      <c r="G12" s="1" t="s">
        <v>57</v>
      </c>
      <c r="H12" s="1">
        <v>59</v>
      </c>
      <c r="I12" s="1"/>
    </row>
    <row r="13" spans="1:9" x14ac:dyDescent="0.4">
      <c r="A13" s="1" t="s">
        <v>61</v>
      </c>
      <c r="B13" s="1" t="s">
        <v>54</v>
      </c>
      <c r="C13" s="1">
        <v>77</v>
      </c>
      <c r="D13" s="1"/>
      <c r="F13" s="1" t="s">
        <v>61</v>
      </c>
      <c r="G13" s="1" t="s">
        <v>54</v>
      </c>
      <c r="H13" s="1">
        <v>77</v>
      </c>
      <c r="I13" s="1"/>
    </row>
    <row r="14" spans="1:9" x14ac:dyDescent="0.4">
      <c r="A14" s="1" t="s">
        <v>62</v>
      </c>
      <c r="B14" s="1" t="s">
        <v>54</v>
      </c>
      <c r="C14" s="1">
        <v>47</v>
      </c>
      <c r="D14" s="1"/>
      <c r="F14" s="1" t="s">
        <v>62</v>
      </c>
      <c r="G14" s="1" t="s">
        <v>54</v>
      </c>
      <c r="H14" s="1">
        <v>47</v>
      </c>
      <c r="I14" s="1"/>
    </row>
    <row r="17" spans="1:9" ht="25.5" x14ac:dyDescent="0.4">
      <c r="A17" s="57" t="s">
        <v>8</v>
      </c>
      <c r="B17" s="57"/>
      <c r="C17" s="57"/>
      <c r="D17" s="57"/>
      <c r="E17" s="57"/>
      <c r="F17" s="57"/>
      <c r="G17" s="57"/>
      <c r="H17" s="57"/>
      <c r="I17" s="57"/>
    </row>
    <row r="19" spans="1:9" ht="24" x14ac:dyDescent="0.4">
      <c r="A19" s="60" t="s">
        <v>48</v>
      </c>
      <c r="B19" s="60"/>
      <c r="C19" s="60"/>
      <c r="D19" s="60"/>
    </row>
    <row r="20" spans="1:9" x14ac:dyDescent="0.4">
      <c r="A20" s="40" t="s">
        <v>49</v>
      </c>
      <c r="B20" s="40" t="s">
        <v>50</v>
      </c>
      <c r="C20" s="40" t="s">
        <v>51</v>
      </c>
      <c r="D20" s="40" t="s">
        <v>52</v>
      </c>
    </row>
    <row r="21" spans="1:9" x14ac:dyDescent="0.4">
      <c r="A21" s="1" t="s">
        <v>53</v>
      </c>
      <c r="B21" s="1" t="s">
        <v>54</v>
      </c>
      <c r="C21" s="1">
        <v>52</v>
      </c>
      <c r="D21" s="1" t="str">
        <f>IF(C21&gt;=70,"〇","×")</f>
        <v>×</v>
      </c>
    </row>
    <row r="22" spans="1:9" x14ac:dyDescent="0.4">
      <c r="A22" s="1" t="s">
        <v>55</v>
      </c>
      <c r="B22" s="1" t="s">
        <v>54</v>
      </c>
      <c r="C22" s="1">
        <v>74</v>
      </c>
      <c r="D22" s="1" t="str">
        <f t="shared" ref="D22:D28" si="0">IF(C22&gt;=70,"〇","×")</f>
        <v>〇</v>
      </c>
    </row>
    <row r="23" spans="1:9" x14ac:dyDescent="0.4">
      <c r="A23" s="1" t="s">
        <v>56</v>
      </c>
      <c r="B23" s="1" t="s">
        <v>57</v>
      </c>
      <c r="C23" s="1">
        <v>84</v>
      </c>
      <c r="D23" s="1" t="str">
        <f t="shared" si="0"/>
        <v>〇</v>
      </c>
    </row>
    <row r="24" spans="1:9" x14ac:dyDescent="0.4">
      <c r="A24" s="1" t="s">
        <v>58</v>
      </c>
      <c r="B24" s="1" t="s">
        <v>54</v>
      </c>
      <c r="C24" s="1">
        <v>77</v>
      </c>
      <c r="D24" s="1" t="str">
        <f t="shared" si="0"/>
        <v>〇</v>
      </c>
    </row>
    <row r="25" spans="1:9" x14ac:dyDescent="0.4">
      <c r="A25" s="1" t="s">
        <v>59</v>
      </c>
      <c r="B25" s="1" t="s">
        <v>57</v>
      </c>
      <c r="C25" s="1">
        <v>68</v>
      </c>
      <c r="D25" s="1" t="str">
        <f t="shared" si="0"/>
        <v>×</v>
      </c>
    </row>
    <row r="26" spans="1:9" x14ac:dyDescent="0.4">
      <c r="A26" s="1" t="s">
        <v>60</v>
      </c>
      <c r="B26" s="1" t="s">
        <v>57</v>
      </c>
      <c r="C26" s="1">
        <v>59</v>
      </c>
      <c r="D26" s="1" t="str">
        <f t="shared" si="0"/>
        <v>×</v>
      </c>
    </row>
    <row r="27" spans="1:9" x14ac:dyDescent="0.4">
      <c r="A27" s="1" t="s">
        <v>61</v>
      </c>
      <c r="B27" s="1" t="s">
        <v>54</v>
      </c>
      <c r="C27" s="1">
        <v>77</v>
      </c>
      <c r="D27" s="1" t="str">
        <f t="shared" si="0"/>
        <v>〇</v>
      </c>
    </row>
    <row r="28" spans="1:9" x14ac:dyDescent="0.4">
      <c r="A28" s="1" t="s">
        <v>62</v>
      </c>
      <c r="B28" s="1" t="s">
        <v>54</v>
      </c>
      <c r="C28" s="1">
        <v>47</v>
      </c>
      <c r="D28" s="1" t="str">
        <f t="shared" si="0"/>
        <v>×</v>
      </c>
    </row>
    <row r="29" spans="1:9" ht="24" x14ac:dyDescent="0.4">
      <c r="D29" s="38" t="str">
        <f ca="1">_xlfn.FORMULATEXT(D21)</f>
        <v>=IF(C21&gt;=70,"〇","×")</v>
      </c>
    </row>
  </sheetData>
  <mergeCells count="7">
    <mergeCell ref="A19:D19"/>
    <mergeCell ref="A17:I17"/>
    <mergeCell ref="A1:D1"/>
    <mergeCell ref="F1:I1"/>
    <mergeCell ref="A3:I3"/>
    <mergeCell ref="A5:D5"/>
    <mergeCell ref="F5:I5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17" zoomScaleNormal="100" workbookViewId="0">
      <selection activeCell="A3" sqref="A3:I3"/>
    </sheetView>
  </sheetViews>
  <sheetFormatPr defaultRowHeight="18.75" x14ac:dyDescent="0.4"/>
  <cols>
    <col min="1" max="1" width="10.5" customWidth="1"/>
    <col min="2" max="2" width="15.125" bestFit="1" customWidth="1"/>
    <col min="6" max="6" width="9.25" bestFit="1" customWidth="1"/>
    <col min="7" max="7" width="15.125" bestFit="1" customWidth="1"/>
    <col min="8" max="8" width="6" bestFit="1" customWidth="1"/>
    <col min="9" max="9" width="5.5" bestFit="1" customWidth="1"/>
  </cols>
  <sheetData>
    <row r="1" spans="1:9" ht="25.5" x14ac:dyDescent="0.4">
      <c r="A1" s="58" t="s">
        <v>0</v>
      </c>
      <c r="B1" s="58"/>
      <c r="C1" s="58"/>
      <c r="D1" s="67"/>
      <c r="F1" s="65" t="s">
        <v>1</v>
      </c>
      <c r="G1" s="58"/>
      <c r="H1" s="58"/>
      <c r="I1" s="58"/>
    </row>
    <row r="3" spans="1:9" s="52" customFormat="1" ht="35.25" customHeight="1" x14ac:dyDescent="0.4">
      <c r="A3" s="66" t="s">
        <v>63</v>
      </c>
      <c r="B3" s="66"/>
      <c r="C3" s="66"/>
      <c r="D3" s="66"/>
      <c r="E3" s="66"/>
      <c r="F3" s="66"/>
      <c r="G3" s="66"/>
      <c r="H3" s="66"/>
      <c r="I3" s="66"/>
    </row>
    <row r="5" spans="1:9" ht="24" x14ac:dyDescent="0.4">
      <c r="A5" s="60" t="s">
        <v>64</v>
      </c>
      <c r="B5" s="60"/>
      <c r="C5" s="60"/>
      <c r="D5" s="60"/>
      <c r="F5" s="60" t="s">
        <v>64</v>
      </c>
      <c r="G5" s="60"/>
      <c r="H5" s="60"/>
      <c r="I5" s="60"/>
    </row>
    <row r="6" spans="1:9" x14ac:dyDescent="0.4">
      <c r="A6" s="40" t="s">
        <v>65</v>
      </c>
      <c r="B6" s="40" t="s">
        <v>66</v>
      </c>
      <c r="C6" s="40" t="s">
        <v>67</v>
      </c>
      <c r="D6" s="40" t="s">
        <v>68</v>
      </c>
      <c r="F6" s="40" t="s">
        <v>65</v>
      </c>
      <c r="G6" s="40" t="s">
        <v>66</v>
      </c>
      <c r="H6" s="40" t="s">
        <v>67</v>
      </c>
      <c r="I6" s="40" t="s">
        <v>68</v>
      </c>
    </row>
    <row r="7" spans="1:9" x14ac:dyDescent="0.4">
      <c r="A7" s="2">
        <v>101</v>
      </c>
      <c r="B7" s="2" t="s">
        <v>69</v>
      </c>
      <c r="C7" s="2">
        <v>1200</v>
      </c>
      <c r="D7" s="1"/>
      <c r="F7" s="2">
        <v>101</v>
      </c>
      <c r="G7" s="2" t="s">
        <v>69</v>
      </c>
      <c r="H7" s="2">
        <v>1200</v>
      </c>
      <c r="I7" s="1"/>
    </row>
    <row r="8" spans="1:9" x14ac:dyDescent="0.4">
      <c r="A8" s="2">
        <v>102</v>
      </c>
      <c r="B8" s="2" t="s">
        <v>70</v>
      </c>
      <c r="C8" s="2">
        <v>850</v>
      </c>
      <c r="D8" s="1"/>
      <c r="F8" s="2">
        <v>102</v>
      </c>
      <c r="G8" s="2" t="s">
        <v>70</v>
      </c>
      <c r="H8" s="2">
        <v>850</v>
      </c>
      <c r="I8" s="1"/>
    </row>
    <row r="9" spans="1:9" x14ac:dyDescent="0.4">
      <c r="A9" s="2">
        <v>103</v>
      </c>
      <c r="B9" s="2" t="s">
        <v>71</v>
      </c>
      <c r="C9" s="2">
        <v>1500</v>
      </c>
      <c r="D9" s="1"/>
      <c r="F9" s="2">
        <v>103</v>
      </c>
      <c r="G9" s="2" t="s">
        <v>71</v>
      </c>
      <c r="H9" s="2">
        <v>1500</v>
      </c>
      <c r="I9" s="1"/>
    </row>
    <row r="10" spans="1:9" x14ac:dyDescent="0.4">
      <c r="A10" s="2">
        <v>104</v>
      </c>
      <c r="B10" s="2" t="s">
        <v>72</v>
      </c>
      <c r="C10" s="2">
        <v>650</v>
      </c>
      <c r="D10" s="1"/>
      <c r="F10" s="2">
        <v>104</v>
      </c>
      <c r="G10" s="2" t="s">
        <v>72</v>
      </c>
      <c r="H10" s="2">
        <v>650</v>
      </c>
      <c r="I10" s="1"/>
    </row>
    <row r="11" spans="1:9" x14ac:dyDescent="0.4">
      <c r="A11" s="2">
        <v>105</v>
      </c>
      <c r="B11" s="2" t="s">
        <v>73</v>
      </c>
      <c r="C11" s="2">
        <v>980</v>
      </c>
      <c r="D11" s="1"/>
      <c r="F11" s="2">
        <v>105</v>
      </c>
      <c r="G11" s="2" t="s">
        <v>73</v>
      </c>
      <c r="H11" s="2">
        <v>980</v>
      </c>
      <c r="I11" s="1"/>
    </row>
    <row r="12" spans="1:9" x14ac:dyDescent="0.4">
      <c r="A12" s="2">
        <v>106</v>
      </c>
      <c r="B12" s="2" t="s">
        <v>74</v>
      </c>
      <c r="C12" s="2">
        <v>1800</v>
      </c>
      <c r="D12" s="1"/>
      <c r="F12" s="2">
        <v>106</v>
      </c>
      <c r="G12" s="2" t="s">
        <v>74</v>
      </c>
      <c r="H12" s="2">
        <v>1800</v>
      </c>
      <c r="I12" s="1"/>
    </row>
    <row r="13" spans="1:9" x14ac:dyDescent="0.4">
      <c r="A13" s="2">
        <v>107</v>
      </c>
      <c r="B13" s="2" t="s">
        <v>75</v>
      </c>
      <c r="C13" s="2">
        <v>1100</v>
      </c>
      <c r="D13" s="1"/>
      <c r="F13" s="2">
        <v>107</v>
      </c>
      <c r="G13" s="2" t="s">
        <v>75</v>
      </c>
      <c r="H13" s="2">
        <v>1100</v>
      </c>
      <c r="I13" s="1"/>
    </row>
    <row r="14" spans="1:9" x14ac:dyDescent="0.4">
      <c r="A14" s="61" t="s">
        <v>76</v>
      </c>
      <c r="B14" s="61"/>
      <c r="C14" s="1"/>
      <c r="D14" s="1"/>
      <c r="F14" s="61" t="s">
        <v>76</v>
      </c>
      <c r="G14" s="61"/>
      <c r="H14" s="1"/>
      <c r="I14" s="1"/>
    </row>
    <row r="17" spans="1:5" ht="25.5" x14ac:dyDescent="0.4">
      <c r="A17" s="62" t="s">
        <v>8</v>
      </c>
      <c r="B17" s="63"/>
      <c r="C17" s="63"/>
      <c r="D17" s="64"/>
    </row>
    <row r="19" spans="1:5" ht="24" x14ac:dyDescent="0.4">
      <c r="A19" s="60" t="s">
        <v>64</v>
      </c>
      <c r="B19" s="60"/>
      <c r="C19" s="60"/>
      <c r="D19" s="60"/>
    </row>
    <row r="20" spans="1:5" x14ac:dyDescent="0.4">
      <c r="A20" s="40" t="s">
        <v>65</v>
      </c>
      <c r="B20" s="40" t="s">
        <v>66</v>
      </c>
      <c r="C20" s="40" t="s">
        <v>67</v>
      </c>
      <c r="D20" s="40" t="s">
        <v>68</v>
      </c>
    </row>
    <row r="21" spans="1:5" ht="24" x14ac:dyDescent="0.4">
      <c r="A21" s="2">
        <v>101</v>
      </c>
      <c r="B21" s="2" t="s">
        <v>69</v>
      </c>
      <c r="C21" s="2">
        <v>1200</v>
      </c>
      <c r="D21" s="1">
        <f>IF(C21&gt;=1000,C21*0.9,C21)</f>
        <v>1080</v>
      </c>
      <c r="E21" s="38" t="str">
        <f ca="1">_xlfn.FORMULATEXT(D21)</f>
        <v>=IF(C21&gt;=1000,C21*0.9,C21)</v>
      </c>
    </row>
    <row r="22" spans="1:5" x14ac:dyDescent="0.4">
      <c r="A22" s="2">
        <v>102</v>
      </c>
      <c r="B22" s="2" t="s">
        <v>70</v>
      </c>
      <c r="C22" s="2">
        <v>850</v>
      </c>
      <c r="D22" s="1">
        <f t="shared" ref="D22:D27" si="0">IF(C22&gt;=1000,C22*0.9,C22)</f>
        <v>850</v>
      </c>
    </row>
    <row r="23" spans="1:5" x14ac:dyDescent="0.4">
      <c r="A23" s="2">
        <v>103</v>
      </c>
      <c r="B23" s="2" t="s">
        <v>71</v>
      </c>
      <c r="C23" s="2">
        <v>1500</v>
      </c>
      <c r="D23" s="1">
        <f t="shared" si="0"/>
        <v>1350</v>
      </c>
    </row>
    <row r="24" spans="1:5" x14ac:dyDescent="0.4">
      <c r="A24" s="2">
        <v>104</v>
      </c>
      <c r="B24" s="2" t="s">
        <v>72</v>
      </c>
      <c r="C24" s="2">
        <v>650</v>
      </c>
      <c r="D24" s="1">
        <f t="shared" si="0"/>
        <v>650</v>
      </c>
    </row>
    <row r="25" spans="1:5" x14ac:dyDescent="0.4">
      <c r="A25" s="2">
        <v>105</v>
      </c>
      <c r="B25" s="2" t="s">
        <v>73</v>
      </c>
      <c r="C25" s="2">
        <v>980</v>
      </c>
      <c r="D25" s="1">
        <f t="shared" si="0"/>
        <v>980</v>
      </c>
    </row>
    <row r="26" spans="1:5" x14ac:dyDescent="0.4">
      <c r="A26" s="2">
        <v>106</v>
      </c>
      <c r="B26" s="2" t="s">
        <v>74</v>
      </c>
      <c r="C26" s="2">
        <v>1800</v>
      </c>
      <c r="D26" s="1">
        <f t="shared" si="0"/>
        <v>1620</v>
      </c>
    </row>
    <row r="27" spans="1:5" x14ac:dyDescent="0.4">
      <c r="A27" s="2">
        <v>107</v>
      </c>
      <c r="B27" s="2" t="s">
        <v>75</v>
      </c>
      <c r="C27" s="2">
        <v>1100</v>
      </c>
      <c r="D27" s="1">
        <f t="shared" si="0"/>
        <v>990</v>
      </c>
    </row>
    <row r="28" spans="1:5" x14ac:dyDescent="0.4">
      <c r="A28" s="61" t="s">
        <v>76</v>
      </c>
      <c r="B28" s="61"/>
      <c r="C28" s="42">
        <f>SUM(C21:C27)</f>
        <v>8080</v>
      </c>
      <c r="D28" s="1">
        <f>SUM(D21:D27)</f>
        <v>7520</v>
      </c>
    </row>
  </sheetData>
  <mergeCells count="10">
    <mergeCell ref="A28:B28"/>
    <mergeCell ref="A17:D17"/>
    <mergeCell ref="F1:I1"/>
    <mergeCell ref="A3:I3"/>
    <mergeCell ref="A1:D1"/>
    <mergeCell ref="A14:B14"/>
    <mergeCell ref="F14:G14"/>
    <mergeCell ref="A5:D5"/>
    <mergeCell ref="F5:I5"/>
    <mergeCell ref="A19:D1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N13" sqref="N13"/>
    </sheetView>
  </sheetViews>
  <sheetFormatPr defaultRowHeight="18.75" x14ac:dyDescent="0.4"/>
  <cols>
    <col min="1" max="1" width="13" bestFit="1" customWidth="1"/>
    <col min="2" max="3" width="5.5" bestFit="1" customWidth="1"/>
    <col min="4" max="4" width="7" bestFit="1" customWidth="1"/>
    <col min="5" max="5" width="5.5" bestFit="1" customWidth="1"/>
    <col min="6" max="6" width="12.125" customWidth="1"/>
    <col min="7" max="7" width="13" bestFit="1" customWidth="1"/>
    <col min="8" max="11" width="5.5" bestFit="1" customWidth="1"/>
  </cols>
  <sheetData>
    <row r="1" spans="1:11" ht="25.5" x14ac:dyDescent="0.4">
      <c r="A1" s="57" t="s">
        <v>0</v>
      </c>
      <c r="B1" s="57"/>
      <c r="C1" s="57"/>
      <c r="D1" s="57"/>
      <c r="E1" s="57"/>
      <c r="G1" s="57" t="s">
        <v>1</v>
      </c>
      <c r="H1" s="57"/>
      <c r="I1" s="57"/>
      <c r="J1" s="57"/>
      <c r="K1" s="57"/>
    </row>
    <row r="3" spans="1:11" ht="19.5" x14ac:dyDescent="0.4">
      <c r="A3" s="59" t="s">
        <v>77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9.5" x14ac:dyDescent="0.4">
      <c r="A4" s="68" t="s">
        <v>78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1" ht="19.5" x14ac:dyDescent="0.4">
      <c r="A5" s="68" t="s">
        <v>79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ht="19.5" x14ac:dyDescent="0.4">
      <c r="A6" s="59" t="s">
        <v>80</v>
      </c>
      <c r="B6" s="59"/>
      <c r="C6" s="59"/>
      <c r="D6" s="59"/>
      <c r="E6" s="59"/>
      <c r="F6" s="59"/>
      <c r="G6" s="59"/>
      <c r="H6" s="59"/>
      <c r="I6" s="59"/>
      <c r="J6" s="59"/>
      <c r="K6" s="59"/>
    </row>
    <row r="8" spans="1:11" ht="24" x14ac:dyDescent="0.4">
      <c r="A8" s="60" t="s">
        <v>81</v>
      </c>
      <c r="B8" s="60"/>
      <c r="C8" s="60"/>
      <c r="D8" s="60"/>
      <c r="E8" s="60"/>
      <c r="G8" s="60" t="s">
        <v>81</v>
      </c>
      <c r="H8" s="60"/>
      <c r="I8" s="60"/>
      <c r="J8" s="60"/>
      <c r="K8" s="60"/>
    </row>
    <row r="9" spans="1:11" x14ac:dyDescent="0.4">
      <c r="A9" s="40" t="s">
        <v>66</v>
      </c>
      <c r="B9" s="40" t="s">
        <v>82</v>
      </c>
      <c r="C9" s="40" t="s">
        <v>83</v>
      </c>
      <c r="D9" s="40" t="s">
        <v>84</v>
      </c>
      <c r="E9" s="40" t="s">
        <v>85</v>
      </c>
      <c r="G9" s="40" t="s">
        <v>66</v>
      </c>
      <c r="H9" s="40" t="s">
        <v>82</v>
      </c>
      <c r="I9" s="40" t="s">
        <v>83</v>
      </c>
      <c r="J9" s="40" t="s">
        <v>84</v>
      </c>
      <c r="K9" s="40" t="s">
        <v>85</v>
      </c>
    </row>
    <row r="10" spans="1:11" x14ac:dyDescent="0.4">
      <c r="A10" s="1" t="s">
        <v>86</v>
      </c>
      <c r="B10" s="1">
        <v>150</v>
      </c>
      <c r="C10" s="1">
        <v>23</v>
      </c>
      <c r="D10" s="1"/>
      <c r="E10" s="1"/>
      <c r="G10" s="1" t="s">
        <v>86</v>
      </c>
      <c r="H10" s="1">
        <v>150</v>
      </c>
      <c r="I10" s="1">
        <v>23</v>
      </c>
      <c r="J10" s="1"/>
      <c r="K10" s="1"/>
    </row>
    <row r="11" spans="1:11" x14ac:dyDescent="0.4">
      <c r="A11" s="1" t="s">
        <v>87</v>
      </c>
      <c r="B11" s="1">
        <v>180</v>
      </c>
      <c r="C11" s="1">
        <v>25</v>
      </c>
      <c r="D11" s="1"/>
      <c r="E11" s="1"/>
      <c r="G11" s="1" t="s">
        <v>87</v>
      </c>
      <c r="H11" s="1">
        <v>180</v>
      </c>
      <c r="I11" s="1">
        <v>25</v>
      </c>
      <c r="J11" s="1"/>
      <c r="K11" s="1"/>
    </row>
    <row r="12" spans="1:11" x14ac:dyDescent="0.4">
      <c r="A12" s="1" t="s">
        <v>88</v>
      </c>
      <c r="B12" s="1">
        <v>95</v>
      </c>
      <c r="C12" s="1">
        <v>89</v>
      </c>
      <c r="D12" s="1"/>
      <c r="E12" s="1"/>
      <c r="G12" s="1" t="s">
        <v>88</v>
      </c>
      <c r="H12" s="1">
        <v>95</v>
      </c>
      <c r="I12" s="1">
        <v>89</v>
      </c>
      <c r="J12" s="1"/>
      <c r="K12" s="1"/>
    </row>
    <row r="13" spans="1:11" x14ac:dyDescent="0.4">
      <c r="A13" s="1" t="s">
        <v>89</v>
      </c>
      <c r="B13" s="1">
        <v>260</v>
      </c>
      <c r="C13" s="1">
        <v>18</v>
      </c>
      <c r="D13" s="1"/>
      <c r="E13" s="1"/>
      <c r="G13" s="1" t="s">
        <v>89</v>
      </c>
      <c r="H13" s="1">
        <v>260</v>
      </c>
      <c r="I13" s="1">
        <v>18</v>
      </c>
      <c r="J13" s="1"/>
      <c r="K13" s="1"/>
    </row>
    <row r="14" spans="1:11" x14ac:dyDescent="0.4">
      <c r="A14" s="1" t="s">
        <v>90</v>
      </c>
      <c r="B14" s="1">
        <v>88</v>
      </c>
      <c r="C14" s="1">
        <v>59</v>
      </c>
      <c r="D14" s="1"/>
      <c r="E14" s="1"/>
      <c r="G14" s="1" t="s">
        <v>90</v>
      </c>
      <c r="H14" s="1">
        <v>88</v>
      </c>
      <c r="I14" s="1">
        <v>59</v>
      </c>
      <c r="J14" s="1"/>
      <c r="K14" s="1"/>
    </row>
    <row r="15" spans="1:11" x14ac:dyDescent="0.4">
      <c r="A15" s="1" t="s">
        <v>91</v>
      </c>
      <c r="B15" s="1">
        <v>128</v>
      </c>
      <c r="C15" s="1">
        <v>14</v>
      </c>
      <c r="D15" s="1"/>
      <c r="E15" s="1"/>
      <c r="G15" s="1" t="s">
        <v>91</v>
      </c>
      <c r="H15" s="1">
        <v>128</v>
      </c>
      <c r="I15" s="1">
        <v>14</v>
      </c>
      <c r="J15" s="1"/>
      <c r="K15" s="1"/>
    </row>
    <row r="16" spans="1:11" ht="19.5" thickBot="1" x14ac:dyDescent="0.45">
      <c r="A16" s="22" t="s">
        <v>92</v>
      </c>
      <c r="B16" s="22">
        <v>320</v>
      </c>
      <c r="C16" s="22">
        <v>26</v>
      </c>
      <c r="D16" s="22"/>
      <c r="E16" s="22"/>
      <c r="G16" s="22" t="s">
        <v>92</v>
      </c>
      <c r="H16" s="22">
        <v>320</v>
      </c>
      <c r="I16" s="22">
        <v>26</v>
      </c>
      <c r="J16" s="22"/>
      <c r="K16" s="22"/>
    </row>
    <row r="17" spans="1:11" ht="19.5" thickTop="1" x14ac:dyDescent="0.4">
      <c r="A17" s="20" t="s">
        <v>76</v>
      </c>
      <c r="B17" s="53"/>
      <c r="C17" s="20"/>
      <c r="D17" s="20"/>
      <c r="E17" s="20"/>
      <c r="G17" s="20" t="s">
        <v>76</v>
      </c>
      <c r="H17" s="53"/>
      <c r="I17" s="20"/>
      <c r="J17" s="20"/>
      <c r="K17" s="20"/>
    </row>
    <row r="18" spans="1:11" x14ac:dyDescent="0.4">
      <c r="A18" s="1" t="s">
        <v>93</v>
      </c>
      <c r="B18" s="3"/>
      <c r="C18" s="1"/>
      <c r="D18" s="1"/>
      <c r="E18" s="1"/>
      <c r="G18" s="1" t="s">
        <v>93</v>
      </c>
      <c r="H18" s="3"/>
      <c r="I18" s="1"/>
      <c r="J18" s="1"/>
      <c r="K18" s="1"/>
    </row>
    <row r="20" spans="1:11" ht="25.5" x14ac:dyDescent="0.4">
      <c r="A20" s="62" t="s">
        <v>8</v>
      </c>
      <c r="B20" s="63"/>
      <c r="C20" s="63"/>
      <c r="D20" s="63"/>
      <c r="E20" s="64"/>
    </row>
    <row r="22" spans="1:11" ht="24" x14ac:dyDescent="0.4">
      <c r="A22" s="60" t="s">
        <v>81</v>
      </c>
      <c r="B22" s="60"/>
      <c r="C22" s="60"/>
      <c r="D22" s="60"/>
      <c r="E22" s="60"/>
    </row>
    <row r="23" spans="1:11" x14ac:dyDescent="0.4">
      <c r="A23" s="40" t="s">
        <v>66</v>
      </c>
      <c r="B23" s="40" t="s">
        <v>82</v>
      </c>
      <c r="C23" s="40" t="s">
        <v>83</v>
      </c>
      <c r="D23" s="40" t="s">
        <v>84</v>
      </c>
      <c r="E23" s="40" t="s">
        <v>85</v>
      </c>
    </row>
    <row r="24" spans="1:11" ht="24" x14ac:dyDescent="0.4">
      <c r="A24" s="1" t="s">
        <v>86</v>
      </c>
      <c r="B24" s="2">
        <v>150</v>
      </c>
      <c r="C24" s="2">
        <v>23</v>
      </c>
      <c r="D24" s="2">
        <f>B24*C24</f>
        <v>3450</v>
      </c>
      <c r="E24" s="1" t="str">
        <f>IF(D24&gt;=$D$32,"〇","")</f>
        <v/>
      </c>
      <c r="F24" s="38" t="str">
        <f ca="1">_xlfn.FORMULATEXT(E24)</f>
        <v>=IF(D24&gt;=$D$32,"〇","")</v>
      </c>
    </row>
    <row r="25" spans="1:11" x14ac:dyDescent="0.4">
      <c r="A25" s="1" t="s">
        <v>87</v>
      </c>
      <c r="B25" s="2">
        <v>180</v>
      </c>
      <c r="C25" s="2">
        <v>25</v>
      </c>
      <c r="D25" s="2">
        <f t="shared" ref="D25:D30" si="0">B25*C25</f>
        <v>4500</v>
      </c>
      <c r="E25" s="1" t="str">
        <f t="shared" ref="E25:E30" si="1">IF(D25&gt;=$D$32,"〇","")</f>
        <v/>
      </c>
    </row>
    <row r="26" spans="1:11" x14ac:dyDescent="0.4">
      <c r="A26" s="1" t="s">
        <v>88</v>
      </c>
      <c r="B26" s="2">
        <v>95</v>
      </c>
      <c r="C26" s="2">
        <v>89</v>
      </c>
      <c r="D26" s="2">
        <f t="shared" si="0"/>
        <v>8455</v>
      </c>
      <c r="E26" s="1" t="str">
        <f t="shared" si="1"/>
        <v>〇</v>
      </c>
    </row>
    <row r="27" spans="1:11" x14ac:dyDescent="0.4">
      <c r="A27" s="1" t="s">
        <v>89</v>
      </c>
      <c r="B27" s="2">
        <v>260</v>
      </c>
      <c r="C27" s="2">
        <v>18</v>
      </c>
      <c r="D27" s="2">
        <f t="shared" si="0"/>
        <v>4680</v>
      </c>
      <c r="E27" s="1" t="str">
        <f t="shared" si="1"/>
        <v/>
      </c>
    </row>
    <row r="28" spans="1:11" x14ac:dyDescent="0.4">
      <c r="A28" s="1" t="s">
        <v>90</v>
      </c>
      <c r="B28" s="2">
        <v>88</v>
      </c>
      <c r="C28" s="2">
        <v>59</v>
      </c>
      <c r="D28" s="2">
        <f t="shared" si="0"/>
        <v>5192</v>
      </c>
      <c r="E28" s="1" t="str">
        <f t="shared" si="1"/>
        <v/>
      </c>
    </row>
    <row r="29" spans="1:11" x14ac:dyDescent="0.4">
      <c r="A29" s="1" t="s">
        <v>91</v>
      </c>
      <c r="B29" s="2">
        <v>128</v>
      </c>
      <c r="C29" s="2">
        <v>14</v>
      </c>
      <c r="D29" s="2">
        <f t="shared" si="0"/>
        <v>1792</v>
      </c>
      <c r="E29" s="1" t="str">
        <f t="shared" si="1"/>
        <v/>
      </c>
    </row>
    <row r="30" spans="1:11" ht="19.5" thickBot="1" x14ac:dyDescent="0.45">
      <c r="A30" s="22" t="s">
        <v>92</v>
      </c>
      <c r="B30" s="54">
        <v>320</v>
      </c>
      <c r="C30" s="54">
        <v>26</v>
      </c>
      <c r="D30" s="54">
        <f t="shared" si="0"/>
        <v>8320</v>
      </c>
      <c r="E30" s="22" t="str">
        <f t="shared" si="1"/>
        <v>〇</v>
      </c>
    </row>
    <row r="31" spans="1:11" ht="19.5" thickTop="1" x14ac:dyDescent="0.4">
      <c r="A31" s="20" t="s">
        <v>76</v>
      </c>
      <c r="B31" s="55"/>
      <c r="C31" s="27">
        <f>SUM(C24:C30)</f>
        <v>254</v>
      </c>
      <c r="D31" s="27">
        <f>SUM(D24:D30)</f>
        <v>36389</v>
      </c>
      <c r="E31" s="20"/>
    </row>
    <row r="32" spans="1:11" x14ac:dyDescent="0.4">
      <c r="A32" s="1" t="s">
        <v>93</v>
      </c>
      <c r="B32" s="56"/>
      <c r="C32" s="2">
        <f>ROUNDDOWN(AVERAGE(C24:C30),0)</f>
        <v>36</v>
      </c>
      <c r="D32" s="2">
        <f>ROUNDDOWN(AVERAGE(D24:D30),0)</f>
        <v>5198</v>
      </c>
      <c r="E32" s="1"/>
    </row>
  </sheetData>
  <mergeCells count="10">
    <mergeCell ref="A22:E22"/>
    <mergeCell ref="A4:K4"/>
    <mergeCell ref="A3:K3"/>
    <mergeCell ref="A5:K5"/>
    <mergeCell ref="A1:E1"/>
    <mergeCell ref="G1:K1"/>
    <mergeCell ref="A20:E20"/>
    <mergeCell ref="A6:K6"/>
    <mergeCell ref="A8:E8"/>
    <mergeCell ref="G8:K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="120" zoomScaleNormal="120" workbookViewId="0">
      <selection activeCell="K14" sqref="K14"/>
    </sheetView>
  </sheetViews>
  <sheetFormatPr defaultRowHeight="18.75" x14ac:dyDescent="0.4"/>
  <sheetData>
    <row r="1" spans="1:11" ht="25.5" x14ac:dyDescent="0.4">
      <c r="A1" s="58" t="s">
        <v>94</v>
      </c>
      <c r="B1" s="58"/>
      <c r="C1" s="58"/>
      <c r="D1" s="58"/>
      <c r="E1" s="67"/>
      <c r="G1" s="57" t="s">
        <v>1</v>
      </c>
      <c r="H1" s="57"/>
      <c r="I1" s="57"/>
      <c r="J1" s="57"/>
    </row>
    <row r="3" spans="1:11" ht="19.5" x14ac:dyDescent="0.4">
      <c r="A3" s="59" t="s">
        <v>95</v>
      </c>
      <c r="B3" s="59"/>
      <c r="C3" s="59"/>
      <c r="D3" s="59"/>
      <c r="E3" s="59"/>
      <c r="F3" s="59"/>
      <c r="G3" s="59"/>
      <c r="H3" s="59"/>
      <c r="I3" s="59"/>
      <c r="J3" s="59"/>
    </row>
    <row r="4" spans="1:11" ht="19.5" x14ac:dyDescent="0.4">
      <c r="A4" s="59" t="s">
        <v>96</v>
      </c>
      <c r="B4" s="59"/>
      <c r="C4" s="59"/>
      <c r="D4" s="59"/>
      <c r="E4" s="59"/>
      <c r="F4" s="59"/>
      <c r="G4" s="59"/>
      <c r="H4" s="59"/>
      <c r="I4" s="59"/>
      <c r="J4" s="59"/>
    </row>
    <row r="6" spans="1:11" x14ac:dyDescent="0.4">
      <c r="A6" s="40" t="s">
        <v>97</v>
      </c>
      <c r="B6" s="40" t="s">
        <v>98</v>
      </c>
      <c r="C6" s="40" t="s">
        <v>99</v>
      </c>
      <c r="D6" s="40" t="s">
        <v>100</v>
      </c>
      <c r="E6" s="40" t="s">
        <v>101</v>
      </c>
      <c r="G6" s="40" t="s">
        <v>97</v>
      </c>
      <c r="H6" s="40" t="s">
        <v>98</v>
      </c>
      <c r="I6" s="40" t="s">
        <v>99</v>
      </c>
      <c r="J6" s="40" t="s">
        <v>100</v>
      </c>
      <c r="K6" s="40" t="s">
        <v>101</v>
      </c>
    </row>
    <row r="7" spans="1:11" x14ac:dyDescent="0.4">
      <c r="A7" s="1" t="s">
        <v>102</v>
      </c>
      <c r="B7" s="1">
        <v>48</v>
      </c>
      <c r="C7" s="1">
        <v>67</v>
      </c>
      <c r="D7" s="1"/>
      <c r="E7" s="1"/>
      <c r="G7" s="1" t="s">
        <v>102</v>
      </c>
      <c r="H7" s="1">
        <v>48</v>
      </c>
      <c r="I7" s="1">
        <v>67</v>
      </c>
      <c r="J7" s="1"/>
      <c r="K7" s="1"/>
    </row>
    <row r="8" spans="1:11" x14ac:dyDescent="0.4">
      <c r="A8" s="1" t="s">
        <v>103</v>
      </c>
      <c r="B8" s="1">
        <v>73</v>
      </c>
      <c r="C8" s="1">
        <v>52</v>
      </c>
      <c r="D8" s="1"/>
      <c r="E8" s="1"/>
      <c r="G8" s="1" t="s">
        <v>103</v>
      </c>
      <c r="H8" s="1">
        <v>73</v>
      </c>
      <c r="I8" s="1">
        <v>52</v>
      </c>
      <c r="J8" s="1"/>
      <c r="K8" s="1"/>
    </row>
    <row r="9" spans="1:11" x14ac:dyDescent="0.4">
      <c r="A9" s="1" t="s">
        <v>104</v>
      </c>
      <c r="B9" s="1">
        <v>54</v>
      </c>
      <c r="C9" s="1">
        <v>65</v>
      </c>
      <c r="D9" s="1"/>
      <c r="E9" s="1"/>
      <c r="G9" s="1" t="s">
        <v>104</v>
      </c>
      <c r="H9" s="1">
        <v>54</v>
      </c>
      <c r="I9" s="1">
        <v>65</v>
      </c>
      <c r="J9" s="1"/>
      <c r="K9" s="1"/>
    </row>
    <row r="11" spans="1:11" ht="25.5" x14ac:dyDescent="0.4">
      <c r="A11" s="58" t="s">
        <v>8</v>
      </c>
      <c r="B11" s="58"/>
      <c r="C11" s="58"/>
      <c r="D11" s="58"/>
      <c r="E11" s="58"/>
    </row>
    <row r="13" spans="1:11" x14ac:dyDescent="0.4">
      <c r="A13" s="40" t="s">
        <v>97</v>
      </c>
      <c r="B13" s="40" t="s">
        <v>98</v>
      </c>
      <c r="C13" s="40" t="s">
        <v>99</v>
      </c>
      <c r="D13" s="40" t="s">
        <v>100</v>
      </c>
      <c r="E13" s="40" t="s">
        <v>101</v>
      </c>
    </row>
    <row r="14" spans="1:11" ht="24" x14ac:dyDescent="0.4">
      <c r="A14" s="1" t="s">
        <v>102</v>
      </c>
      <c r="B14" s="1">
        <v>48</v>
      </c>
      <c r="C14" s="1">
        <v>67</v>
      </c>
      <c r="D14" s="1">
        <f>SUM(B14:C14)</f>
        <v>115</v>
      </c>
      <c r="E14" s="1" t="str">
        <f>IF(D14&gt;=120,"合格","不合格")</f>
        <v>不合格</v>
      </c>
      <c r="F14" s="38" t="str">
        <f ca="1">_xlfn.FORMULATEXT(E14)</f>
        <v>=IF(D14&gt;=120,"合格","不合格")</v>
      </c>
    </row>
    <row r="15" spans="1:11" x14ac:dyDescent="0.4">
      <c r="A15" s="1" t="s">
        <v>103</v>
      </c>
      <c r="B15" s="1">
        <v>73</v>
      </c>
      <c r="C15" s="1">
        <v>52</v>
      </c>
      <c r="D15" s="1">
        <f t="shared" ref="D15:D16" si="0">SUM(B15:C15)</f>
        <v>125</v>
      </c>
      <c r="E15" s="1" t="str">
        <f t="shared" ref="E15:E16" si="1">IF(D15&gt;=120,"合格","不合格")</f>
        <v>合格</v>
      </c>
    </row>
    <row r="16" spans="1:11" x14ac:dyDescent="0.4">
      <c r="A16" s="1" t="s">
        <v>104</v>
      </c>
      <c r="B16" s="1">
        <v>54</v>
      </c>
      <c r="C16" s="1">
        <v>65</v>
      </c>
      <c r="D16" s="1">
        <f t="shared" si="0"/>
        <v>119</v>
      </c>
      <c r="E16" s="1" t="str">
        <f t="shared" si="1"/>
        <v>不合格</v>
      </c>
    </row>
  </sheetData>
  <mergeCells count="5">
    <mergeCell ref="G1:J1"/>
    <mergeCell ref="A3:J3"/>
    <mergeCell ref="A4:J4"/>
    <mergeCell ref="A1:E1"/>
    <mergeCell ref="A11:E1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>
      <selection activeCell="A6" sqref="A6"/>
    </sheetView>
  </sheetViews>
  <sheetFormatPr defaultRowHeight="18.75" x14ac:dyDescent="0.4"/>
  <cols>
    <col min="2" max="2" width="5.5" bestFit="1" customWidth="1"/>
    <col min="6" max="6" width="13" bestFit="1" customWidth="1"/>
  </cols>
  <sheetData>
    <row r="1" spans="1:7" ht="25.5" x14ac:dyDescent="0.4">
      <c r="A1" s="58" t="s">
        <v>0</v>
      </c>
      <c r="B1" s="58"/>
      <c r="C1" s="67"/>
      <c r="E1" s="58" t="s">
        <v>1</v>
      </c>
      <c r="F1" s="58"/>
      <c r="G1" s="67"/>
    </row>
    <row r="3" spans="1:7" ht="19.5" x14ac:dyDescent="0.4">
      <c r="A3" s="59" t="s">
        <v>105</v>
      </c>
      <c r="B3" s="59"/>
      <c r="C3" s="59"/>
      <c r="D3" s="59"/>
      <c r="E3" s="59"/>
      <c r="F3" s="59"/>
      <c r="G3" s="59"/>
    </row>
    <row r="4" spans="1:7" ht="19.5" x14ac:dyDescent="0.4">
      <c r="A4" s="59" t="s">
        <v>106</v>
      </c>
      <c r="B4" s="59"/>
      <c r="C4" s="59"/>
      <c r="D4" s="59"/>
      <c r="E4" s="59"/>
      <c r="F4" s="59"/>
      <c r="G4" s="59"/>
    </row>
    <row r="5" spans="1:7" ht="19.5" x14ac:dyDescent="0.4">
      <c r="A5" s="39" t="s">
        <v>107</v>
      </c>
      <c r="B5" s="39"/>
      <c r="C5" s="39"/>
      <c r="D5" s="39"/>
      <c r="E5" s="39"/>
      <c r="F5" s="39"/>
      <c r="G5" s="39"/>
    </row>
    <row r="6" spans="1:7" x14ac:dyDescent="0.4">
      <c r="C6" t="s">
        <v>108</v>
      </c>
    </row>
    <row r="7" spans="1:7" x14ac:dyDescent="0.4">
      <c r="A7" s="10" t="s">
        <v>97</v>
      </c>
      <c r="B7" s="10" t="s">
        <v>109</v>
      </c>
      <c r="C7" s="10" t="s">
        <v>110</v>
      </c>
      <c r="E7" s="10" t="s">
        <v>97</v>
      </c>
      <c r="F7" s="10" t="s">
        <v>111</v>
      </c>
      <c r="G7" s="10" t="s">
        <v>110</v>
      </c>
    </row>
    <row r="8" spans="1:7" x14ac:dyDescent="0.4">
      <c r="A8" s="1" t="s">
        <v>112</v>
      </c>
      <c r="B8" s="1">
        <v>85</v>
      </c>
      <c r="C8" s="1"/>
      <c r="E8" s="1" t="s">
        <v>112</v>
      </c>
      <c r="F8" s="1">
        <v>85</v>
      </c>
      <c r="G8" s="1"/>
    </row>
    <row r="9" spans="1:7" x14ac:dyDescent="0.4">
      <c r="A9" s="1" t="s">
        <v>113</v>
      </c>
      <c r="B9" s="1">
        <v>105</v>
      </c>
      <c r="C9" s="1"/>
      <c r="E9" s="1" t="s">
        <v>113</v>
      </c>
      <c r="F9" s="1">
        <v>105</v>
      </c>
      <c r="G9" s="1"/>
    </row>
    <row r="10" spans="1:7" x14ac:dyDescent="0.4">
      <c r="A10" s="1" t="s">
        <v>114</v>
      </c>
      <c r="B10" s="1">
        <v>76</v>
      </c>
      <c r="C10" s="1"/>
      <c r="E10" s="1" t="s">
        <v>114</v>
      </c>
      <c r="F10" s="1">
        <v>76</v>
      </c>
      <c r="G10" s="1"/>
    </row>
    <row r="11" spans="1:7" x14ac:dyDescent="0.4">
      <c r="A11" s="1" t="s">
        <v>115</v>
      </c>
      <c r="B11" s="1">
        <v>132</v>
      </c>
      <c r="C11" s="1"/>
      <c r="E11" s="1" t="s">
        <v>115</v>
      </c>
      <c r="F11" s="1">
        <v>132</v>
      </c>
      <c r="G11" s="1"/>
    </row>
    <row r="13" spans="1:7" ht="25.5" x14ac:dyDescent="0.4">
      <c r="A13" s="58" t="s">
        <v>8</v>
      </c>
      <c r="B13" s="58"/>
      <c r="C13" s="67"/>
    </row>
    <row r="15" spans="1:7" x14ac:dyDescent="0.4">
      <c r="A15" s="10" t="s">
        <v>97</v>
      </c>
      <c r="B15" s="10" t="s">
        <v>109</v>
      </c>
      <c r="C15" s="10" t="s">
        <v>110</v>
      </c>
    </row>
    <row r="16" spans="1:7" ht="24" x14ac:dyDescent="0.4">
      <c r="A16" s="1" t="s">
        <v>112</v>
      </c>
      <c r="B16" s="1">
        <v>85</v>
      </c>
      <c r="C16" s="1">
        <f>IF(B16&gt;=100,B16*0.12,B16*0.1)</f>
        <v>8.5</v>
      </c>
      <c r="D16" s="38" t="str">
        <f ca="1">_xlfn.FORMULATEXT(C16)</f>
        <v>=IF(B16&gt;=100,B16*0.12,B16*0.1)</v>
      </c>
      <c r="E16" s="38"/>
    </row>
    <row r="17" spans="1:3" x14ac:dyDescent="0.4">
      <c r="A17" s="1" t="s">
        <v>113</v>
      </c>
      <c r="B17" s="1">
        <v>105</v>
      </c>
      <c r="C17" s="1">
        <f t="shared" ref="C17:C19" si="0">IF(B17&gt;=100,B17*0.12,B17*0.1)</f>
        <v>12.6</v>
      </c>
    </row>
    <row r="18" spans="1:3" x14ac:dyDescent="0.4">
      <c r="A18" s="1" t="s">
        <v>114</v>
      </c>
      <c r="B18" s="1">
        <v>76</v>
      </c>
      <c r="C18" s="1">
        <f t="shared" si="0"/>
        <v>7.6000000000000005</v>
      </c>
    </row>
    <row r="19" spans="1:3" x14ac:dyDescent="0.4">
      <c r="A19" s="1" t="s">
        <v>115</v>
      </c>
      <c r="B19" s="1">
        <v>132</v>
      </c>
      <c r="C19" s="1">
        <f t="shared" si="0"/>
        <v>15.84</v>
      </c>
    </row>
  </sheetData>
  <mergeCells count="5">
    <mergeCell ref="A3:G3"/>
    <mergeCell ref="A4:G4"/>
    <mergeCell ref="A13:C13"/>
    <mergeCell ref="A1:C1"/>
    <mergeCell ref="E1:G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7" zoomScale="110" zoomScaleNormal="110" workbookViewId="0">
      <selection activeCell="I22" sqref="I22"/>
    </sheetView>
  </sheetViews>
  <sheetFormatPr defaultRowHeight="18.75" x14ac:dyDescent="0.4"/>
  <cols>
    <col min="1" max="1" width="5.5" bestFit="1" customWidth="1"/>
    <col min="2" max="2" width="19.875" customWidth="1"/>
    <col min="4" max="4" width="11.25" bestFit="1" customWidth="1"/>
    <col min="5" max="5" width="10.375" customWidth="1"/>
    <col min="7" max="7" width="5.5" bestFit="1" customWidth="1"/>
    <col min="8" max="8" width="9.5" bestFit="1" customWidth="1"/>
    <col min="9" max="9" width="9.25" bestFit="1" customWidth="1"/>
    <col min="10" max="11" width="11.25" bestFit="1" customWidth="1"/>
  </cols>
  <sheetData>
    <row r="1" spans="1:11" ht="25.5" x14ac:dyDescent="0.4">
      <c r="A1" s="58" t="s">
        <v>0</v>
      </c>
      <c r="B1" s="58"/>
      <c r="C1" s="58"/>
      <c r="D1" s="58"/>
      <c r="E1" s="67"/>
      <c r="G1" s="65" t="s">
        <v>1</v>
      </c>
      <c r="H1" s="58"/>
      <c r="I1" s="58"/>
      <c r="J1" s="58"/>
      <c r="K1" s="58"/>
    </row>
    <row r="3" spans="1:11" ht="19.5" x14ac:dyDescent="0.4">
      <c r="A3" s="59" t="s">
        <v>116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9.5" x14ac:dyDescent="0.4">
      <c r="A4" s="59" t="s">
        <v>117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6" spans="1:11" x14ac:dyDescent="0.4">
      <c r="A6" s="40" t="s">
        <v>118</v>
      </c>
      <c r="B6" s="40" t="s">
        <v>119</v>
      </c>
      <c r="C6" s="40" t="s">
        <v>120</v>
      </c>
      <c r="D6" s="40" t="s">
        <v>121</v>
      </c>
      <c r="E6" s="40" t="s">
        <v>122</v>
      </c>
      <c r="G6" s="40" t="s">
        <v>118</v>
      </c>
      <c r="H6" s="40" t="s">
        <v>119</v>
      </c>
      <c r="I6" s="40" t="s">
        <v>120</v>
      </c>
      <c r="J6" s="40" t="s">
        <v>121</v>
      </c>
      <c r="K6" s="40" t="s">
        <v>122</v>
      </c>
    </row>
    <row r="7" spans="1:11" x14ac:dyDescent="0.4">
      <c r="A7" s="1">
        <v>1</v>
      </c>
      <c r="B7" s="1" t="s">
        <v>123</v>
      </c>
      <c r="C7" s="1" t="s">
        <v>124</v>
      </c>
      <c r="D7" s="1"/>
      <c r="E7" s="1"/>
      <c r="G7" s="1">
        <v>1</v>
      </c>
      <c r="H7" s="1" t="s">
        <v>123</v>
      </c>
      <c r="I7" s="1" t="s">
        <v>124</v>
      </c>
      <c r="J7" s="1"/>
      <c r="K7" s="1"/>
    </row>
    <row r="8" spans="1:11" x14ac:dyDescent="0.4">
      <c r="A8" s="1">
        <v>2</v>
      </c>
      <c r="B8" s="1" t="s">
        <v>125</v>
      </c>
      <c r="C8" s="1" t="s">
        <v>124</v>
      </c>
      <c r="D8" s="1"/>
      <c r="E8" s="1"/>
      <c r="G8" s="1">
        <v>2</v>
      </c>
      <c r="H8" s="1" t="s">
        <v>125</v>
      </c>
      <c r="I8" s="1" t="s">
        <v>124</v>
      </c>
      <c r="J8" s="1"/>
      <c r="K8" s="1"/>
    </row>
    <row r="9" spans="1:11" x14ac:dyDescent="0.4">
      <c r="A9" s="1">
        <v>3</v>
      </c>
      <c r="B9" s="1" t="s">
        <v>126</v>
      </c>
      <c r="C9" s="1" t="s">
        <v>127</v>
      </c>
      <c r="D9" s="1"/>
      <c r="E9" s="1"/>
      <c r="G9" s="1">
        <v>3</v>
      </c>
      <c r="H9" s="1" t="s">
        <v>126</v>
      </c>
      <c r="I9" s="1" t="s">
        <v>127</v>
      </c>
      <c r="J9" s="1"/>
      <c r="K9" s="1"/>
    </row>
    <row r="10" spans="1:11" x14ac:dyDescent="0.4">
      <c r="A10" s="1">
        <v>4</v>
      </c>
      <c r="B10" s="1" t="s">
        <v>128</v>
      </c>
      <c r="C10" s="1" t="s">
        <v>124</v>
      </c>
      <c r="D10" s="1"/>
      <c r="E10" s="1"/>
      <c r="G10" s="1">
        <v>4</v>
      </c>
      <c r="H10" s="1" t="s">
        <v>128</v>
      </c>
      <c r="I10" s="1" t="s">
        <v>124</v>
      </c>
      <c r="J10" s="1"/>
      <c r="K10" s="1"/>
    </row>
    <row r="11" spans="1:11" x14ac:dyDescent="0.4">
      <c r="A11" s="1">
        <v>5</v>
      </c>
      <c r="B11" s="1" t="s">
        <v>129</v>
      </c>
      <c r="C11" s="1" t="s">
        <v>130</v>
      </c>
      <c r="D11" s="1"/>
      <c r="E11" s="1"/>
      <c r="G11" s="1">
        <v>5</v>
      </c>
      <c r="H11" s="1" t="s">
        <v>129</v>
      </c>
      <c r="I11" s="1" t="s">
        <v>130</v>
      </c>
      <c r="J11" s="1"/>
      <c r="K11" s="1"/>
    </row>
    <row r="12" spans="1:11" x14ac:dyDescent="0.4">
      <c r="A12" s="1">
        <v>6</v>
      </c>
      <c r="B12" s="1" t="s">
        <v>131</v>
      </c>
      <c r="C12" s="1" t="s">
        <v>124</v>
      </c>
      <c r="D12" s="1"/>
      <c r="E12" s="1"/>
      <c r="G12" s="1">
        <v>6</v>
      </c>
      <c r="H12" s="1" t="s">
        <v>131</v>
      </c>
      <c r="I12" s="1" t="s">
        <v>124</v>
      </c>
      <c r="J12" s="1"/>
      <c r="K12" s="1"/>
    </row>
    <row r="13" spans="1:11" x14ac:dyDescent="0.4">
      <c r="A13" s="1">
        <v>7</v>
      </c>
      <c r="B13" s="1" t="s">
        <v>132</v>
      </c>
      <c r="C13" s="1" t="s">
        <v>124</v>
      </c>
      <c r="D13" s="1"/>
      <c r="E13" s="1"/>
      <c r="G13" s="1">
        <v>7</v>
      </c>
      <c r="H13" s="1" t="s">
        <v>132</v>
      </c>
      <c r="I13" s="1" t="s">
        <v>124</v>
      </c>
      <c r="J13" s="1"/>
      <c r="K13" s="1"/>
    </row>
    <row r="14" spans="1:11" x14ac:dyDescent="0.4">
      <c r="A14" s="1">
        <v>8</v>
      </c>
      <c r="B14" s="1" t="s">
        <v>133</v>
      </c>
      <c r="C14" s="1" t="s">
        <v>130</v>
      </c>
      <c r="D14" s="1"/>
      <c r="E14" s="1"/>
      <c r="G14" s="1">
        <v>8</v>
      </c>
      <c r="H14" s="1" t="s">
        <v>133</v>
      </c>
      <c r="I14" s="1" t="s">
        <v>130</v>
      </c>
      <c r="J14" s="1"/>
      <c r="K14" s="1"/>
    </row>
    <row r="15" spans="1:11" x14ac:dyDescent="0.4">
      <c r="A15" s="1">
        <v>9</v>
      </c>
      <c r="B15" s="1" t="s">
        <v>134</v>
      </c>
      <c r="C15" s="1" t="s">
        <v>130</v>
      </c>
      <c r="D15" s="1"/>
      <c r="E15" s="1"/>
      <c r="G15" s="1">
        <v>9</v>
      </c>
      <c r="H15" s="1" t="s">
        <v>134</v>
      </c>
      <c r="I15" s="1" t="s">
        <v>130</v>
      </c>
      <c r="J15" s="1"/>
      <c r="K15" s="1"/>
    </row>
    <row r="16" spans="1:11" x14ac:dyDescent="0.4">
      <c r="A16" s="1">
        <v>10</v>
      </c>
      <c r="B16" s="1" t="s">
        <v>102</v>
      </c>
      <c r="C16" s="1" t="s">
        <v>124</v>
      </c>
      <c r="D16" s="1"/>
      <c r="E16" s="1"/>
      <c r="G16" s="1">
        <v>10</v>
      </c>
      <c r="H16" s="1" t="s">
        <v>102</v>
      </c>
      <c r="I16" s="1" t="s">
        <v>124</v>
      </c>
      <c r="J16" s="1"/>
      <c r="K16" s="1"/>
    </row>
    <row r="18" spans="1:5" ht="25.5" x14ac:dyDescent="0.4">
      <c r="A18" s="58" t="s">
        <v>8</v>
      </c>
      <c r="B18" s="58"/>
      <c r="C18" s="58"/>
      <c r="D18" s="58"/>
      <c r="E18" s="67"/>
    </row>
    <row r="20" spans="1:5" x14ac:dyDescent="0.4">
      <c r="A20" s="40" t="s">
        <v>118</v>
      </c>
      <c r="B20" s="40" t="s">
        <v>119</v>
      </c>
      <c r="C20" s="40" t="s">
        <v>120</v>
      </c>
      <c r="D20" s="40" t="s">
        <v>121</v>
      </c>
      <c r="E20" s="40" t="s">
        <v>122</v>
      </c>
    </row>
    <row r="21" spans="1:5" x14ac:dyDescent="0.4">
      <c r="A21" s="1">
        <v>1</v>
      </c>
      <c r="B21" s="1" t="s">
        <v>123</v>
      </c>
      <c r="C21" s="1" t="s">
        <v>124</v>
      </c>
      <c r="D21" s="1" t="str">
        <f>IF(C21&lt;&gt;"東京都","〇","")</f>
        <v/>
      </c>
      <c r="E21" s="1" t="str">
        <f>IF(C21="東京都","","〇")</f>
        <v/>
      </c>
    </row>
    <row r="22" spans="1:5" x14ac:dyDescent="0.4">
      <c r="A22" s="1">
        <v>2</v>
      </c>
      <c r="B22" s="1" t="s">
        <v>125</v>
      </c>
      <c r="C22" s="1" t="s">
        <v>124</v>
      </c>
      <c r="D22" s="1" t="str">
        <f t="shared" ref="D22:D30" si="0">IF(C22&lt;&gt;"東京都","〇","")</f>
        <v/>
      </c>
      <c r="E22" s="1" t="str">
        <f t="shared" ref="E22:E30" si="1">IF(C22="東京都","","〇")</f>
        <v/>
      </c>
    </row>
    <row r="23" spans="1:5" x14ac:dyDescent="0.4">
      <c r="A23" s="1">
        <v>3</v>
      </c>
      <c r="B23" s="1" t="s">
        <v>126</v>
      </c>
      <c r="C23" s="1" t="s">
        <v>127</v>
      </c>
      <c r="D23" s="1" t="str">
        <f t="shared" si="0"/>
        <v>〇</v>
      </c>
      <c r="E23" s="1" t="str">
        <f t="shared" si="1"/>
        <v>〇</v>
      </c>
    </row>
    <row r="24" spans="1:5" x14ac:dyDescent="0.4">
      <c r="A24" s="1">
        <v>4</v>
      </c>
      <c r="B24" s="1" t="s">
        <v>128</v>
      </c>
      <c r="C24" s="1" t="s">
        <v>124</v>
      </c>
      <c r="D24" s="1" t="str">
        <f t="shared" si="0"/>
        <v/>
      </c>
      <c r="E24" s="1" t="str">
        <f t="shared" si="1"/>
        <v/>
      </c>
    </row>
    <row r="25" spans="1:5" x14ac:dyDescent="0.4">
      <c r="A25" s="1">
        <v>5</v>
      </c>
      <c r="B25" s="1" t="s">
        <v>129</v>
      </c>
      <c r="C25" s="1" t="s">
        <v>130</v>
      </c>
      <c r="D25" s="1" t="str">
        <f t="shared" si="0"/>
        <v>〇</v>
      </c>
      <c r="E25" s="1" t="str">
        <f t="shared" si="1"/>
        <v>〇</v>
      </c>
    </row>
    <row r="26" spans="1:5" x14ac:dyDescent="0.4">
      <c r="A26" s="1">
        <v>6</v>
      </c>
      <c r="B26" s="1" t="s">
        <v>131</v>
      </c>
      <c r="C26" s="1" t="s">
        <v>124</v>
      </c>
      <c r="D26" s="1" t="str">
        <f t="shared" si="0"/>
        <v/>
      </c>
      <c r="E26" s="1" t="str">
        <f t="shared" si="1"/>
        <v/>
      </c>
    </row>
    <row r="27" spans="1:5" x14ac:dyDescent="0.4">
      <c r="A27" s="1">
        <v>7</v>
      </c>
      <c r="B27" s="1" t="s">
        <v>132</v>
      </c>
      <c r="C27" s="1" t="s">
        <v>124</v>
      </c>
      <c r="D27" s="1" t="str">
        <f t="shared" si="0"/>
        <v/>
      </c>
      <c r="E27" s="1" t="str">
        <f t="shared" si="1"/>
        <v/>
      </c>
    </row>
    <row r="28" spans="1:5" x14ac:dyDescent="0.4">
      <c r="A28" s="1">
        <v>8</v>
      </c>
      <c r="B28" s="1" t="s">
        <v>133</v>
      </c>
      <c r="C28" s="1" t="s">
        <v>130</v>
      </c>
      <c r="D28" s="1" t="str">
        <f t="shared" si="0"/>
        <v>〇</v>
      </c>
      <c r="E28" s="1" t="str">
        <f t="shared" si="1"/>
        <v>〇</v>
      </c>
    </row>
    <row r="29" spans="1:5" x14ac:dyDescent="0.4">
      <c r="A29" s="1">
        <v>9</v>
      </c>
      <c r="B29" s="1" t="s">
        <v>134</v>
      </c>
      <c r="C29" s="1" t="s">
        <v>130</v>
      </c>
      <c r="D29" s="1" t="str">
        <f t="shared" si="0"/>
        <v>〇</v>
      </c>
      <c r="E29" s="1" t="str">
        <f t="shared" si="1"/>
        <v>〇</v>
      </c>
    </row>
    <row r="30" spans="1:5" x14ac:dyDescent="0.4">
      <c r="A30" s="1">
        <v>10</v>
      </c>
      <c r="B30" s="1" t="s">
        <v>102</v>
      </c>
      <c r="C30" s="1" t="s">
        <v>124</v>
      </c>
      <c r="D30" s="1" t="str">
        <f t="shared" si="0"/>
        <v/>
      </c>
      <c r="E30" s="1" t="str">
        <f t="shared" si="1"/>
        <v/>
      </c>
    </row>
    <row r="31" spans="1:5" ht="24" x14ac:dyDescent="0.4">
      <c r="D31" s="38" t="str">
        <f ca="1">_xlfn.FORMULATEXT(D21)</f>
        <v>=IF(C21&lt;&gt;"東京都","〇","")</v>
      </c>
    </row>
    <row r="32" spans="1:5" ht="24" x14ac:dyDescent="0.4">
      <c r="E32" s="38" t="str">
        <f ca="1">_xlfn.FORMULATEXT(E21)</f>
        <v>=IF(C21="東京都","","〇")</v>
      </c>
    </row>
  </sheetData>
  <mergeCells count="5">
    <mergeCell ref="A1:E1"/>
    <mergeCell ref="A3:K3"/>
    <mergeCell ref="A4:K4"/>
    <mergeCell ref="G1:K1"/>
    <mergeCell ref="A18:E18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M7" sqref="M7"/>
    </sheetView>
  </sheetViews>
  <sheetFormatPr defaultRowHeight="18.75" x14ac:dyDescent="0.4"/>
  <cols>
    <col min="1" max="1" width="13" bestFit="1" customWidth="1"/>
    <col min="2" max="5" width="11.25" bestFit="1" customWidth="1"/>
    <col min="6" max="6" width="7.375" bestFit="1" customWidth="1"/>
    <col min="8" max="8" width="13" bestFit="1" customWidth="1"/>
    <col min="9" max="12" width="11.25" bestFit="1" customWidth="1"/>
    <col min="13" max="13" width="7.375" bestFit="1" customWidth="1"/>
  </cols>
  <sheetData>
    <row r="1" spans="1:13" ht="25.5" x14ac:dyDescent="0.4">
      <c r="A1" s="57" t="s">
        <v>0</v>
      </c>
      <c r="B1" s="57"/>
      <c r="C1" s="57"/>
      <c r="D1" s="57"/>
      <c r="E1" s="57"/>
      <c r="F1" s="57"/>
      <c r="H1" s="57" t="s">
        <v>1</v>
      </c>
      <c r="I1" s="57"/>
      <c r="J1" s="57"/>
      <c r="K1" s="57"/>
      <c r="L1" s="57"/>
      <c r="M1" s="57"/>
    </row>
    <row r="3" spans="1:13" ht="19.5" x14ac:dyDescent="0.4">
      <c r="A3" s="59" t="s">
        <v>160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5" spans="1:13" ht="19.5" thickBot="1" x14ac:dyDescent="0.45">
      <c r="A5" s="72" t="s">
        <v>161</v>
      </c>
      <c r="B5" s="72"/>
      <c r="C5" s="72"/>
      <c r="D5" s="72"/>
      <c r="E5" s="72"/>
      <c r="F5" s="72"/>
      <c r="H5" s="72" t="s">
        <v>161</v>
      </c>
      <c r="I5" s="72"/>
      <c r="J5" s="72"/>
      <c r="K5" s="72"/>
      <c r="L5" s="72"/>
      <c r="M5" s="72"/>
    </row>
    <row r="6" spans="1:13" ht="20.25" thickBot="1" x14ac:dyDescent="0.45">
      <c r="E6" s="51" t="s">
        <v>162</v>
      </c>
      <c r="F6" s="43">
        <v>6500</v>
      </c>
      <c r="L6" s="51" t="s">
        <v>162</v>
      </c>
      <c r="M6" s="43">
        <v>6500</v>
      </c>
    </row>
    <row r="8" spans="1:13" x14ac:dyDescent="0.4">
      <c r="A8" s="69" t="s">
        <v>163</v>
      </c>
      <c r="B8" s="70"/>
      <c r="C8" s="70"/>
      <c r="D8" s="70"/>
      <c r="E8" s="70"/>
      <c r="F8" s="71"/>
      <c r="H8" s="69" t="s">
        <v>163</v>
      </c>
      <c r="I8" s="70"/>
      <c r="J8" s="70"/>
      <c r="K8" s="70"/>
      <c r="L8" s="70"/>
      <c r="M8" s="71"/>
    </row>
    <row r="9" spans="1:13" x14ac:dyDescent="0.4">
      <c r="A9" s="40" t="s">
        <v>164</v>
      </c>
      <c r="B9" s="40" t="s">
        <v>165</v>
      </c>
      <c r="C9" s="40" t="s">
        <v>166</v>
      </c>
      <c r="D9" s="40" t="s">
        <v>167</v>
      </c>
      <c r="E9" s="40" t="s">
        <v>168</v>
      </c>
      <c r="F9" s="40" t="s">
        <v>13</v>
      </c>
      <c r="H9" s="40" t="s">
        <v>164</v>
      </c>
      <c r="I9" s="40" t="s">
        <v>165</v>
      </c>
      <c r="J9" s="40" t="s">
        <v>166</v>
      </c>
      <c r="K9" s="40" t="s">
        <v>167</v>
      </c>
      <c r="L9" s="40" t="s">
        <v>168</v>
      </c>
      <c r="M9" s="40" t="s">
        <v>13</v>
      </c>
    </row>
    <row r="10" spans="1:13" x14ac:dyDescent="0.4">
      <c r="A10" s="49" t="s">
        <v>169</v>
      </c>
      <c r="B10" s="1">
        <v>1672</v>
      </c>
      <c r="C10" s="1">
        <v>2118</v>
      </c>
      <c r="D10" s="1">
        <v>1584</v>
      </c>
      <c r="E10" s="1">
        <v>1516</v>
      </c>
      <c r="F10" s="1">
        <v>6890</v>
      </c>
      <c r="H10" s="49" t="s">
        <v>169</v>
      </c>
      <c r="I10" s="1">
        <v>1672</v>
      </c>
      <c r="J10" s="1">
        <v>2118</v>
      </c>
      <c r="K10" s="1">
        <v>1584</v>
      </c>
      <c r="L10" s="1">
        <v>1516</v>
      </c>
      <c r="M10" s="1">
        <v>6890</v>
      </c>
    </row>
    <row r="11" spans="1:13" x14ac:dyDescent="0.4">
      <c r="A11" s="49" t="s">
        <v>170</v>
      </c>
      <c r="B11" s="1">
        <v>470</v>
      </c>
      <c r="C11" s="1">
        <v>512</v>
      </c>
      <c r="D11" s="1">
        <v>490</v>
      </c>
      <c r="E11" s="1">
        <v>622</v>
      </c>
      <c r="F11" s="1">
        <v>2094</v>
      </c>
      <c r="H11" s="49" t="s">
        <v>170</v>
      </c>
      <c r="I11" s="1">
        <v>470</v>
      </c>
      <c r="J11" s="1">
        <v>512</v>
      </c>
      <c r="K11" s="1">
        <v>490</v>
      </c>
      <c r="L11" s="1">
        <v>622</v>
      </c>
      <c r="M11" s="1">
        <v>2094</v>
      </c>
    </row>
    <row r="12" spans="1:13" x14ac:dyDescent="0.4">
      <c r="A12" s="49" t="s">
        <v>171</v>
      </c>
      <c r="B12" s="1">
        <v>512</v>
      </c>
      <c r="C12" s="1">
        <v>722</v>
      </c>
      <c r="D12" s="1">
        <v>690</v>
      </c>
      <c r="E12" s="1">
        <v>802</v>
      </c>
      <c r="F12" s="1">
        <v>2726</v>
      </c>
      <c r="H12" s="49" t="s">
        <v>171</v>
      </c>
      <c r="I12" s="1">
        <v>512</v>
      </c>
      <c r="J12" s="1">
        <v>722</v>
      </c>
      <c r="K12" s="1">
        <v>690</v>
      </c>
      <c r="L12" s="1">
        <v>802</v>
      </c>
      <c r="M12" s="1">
        <v>2726</v>
      </c>
    </row>
    <row r="13" spans="1:13" x14ac:dyDescent="0.4">
      <c r="A13" s="49" t="s">
        <v>172</v>
      </c>
      <c r="B13" s="1">
        <v>2052</v>
      </c>
      <c r="C13" s="1">
        <v>2512</v>
      </c>
      <c r="D13" s="1">
        <v>1212</v>
      </c>
      <c r="E13" s="1">
        <v>2290</v>
      </c>
      <c r="F13" s="1">
        <v>8066</v>
      </c>
      <c r="H13" s="49" t="s">
        <v>172</v>
      </c>
      <c r="I13" s="1">
        <v>2052</v>
      </c>
      <c r="J13" s="1">
        <v>2512</v>
      </c>
      <c r="K13" s="1">
        <v>1212</v>
      </c>
      <c r="L13" s="1">
        <v>2290</v>
      </c>
      <c r="M13" s="1">
        <v>8066</v>
      </c>
    </row>
    <row r="14" spans="1:13" x14ac:dyDescent="0.4">
      <c r="A14" s="49" t="s">
        <v>173</v>
      </c>
      <c r="B14" s="1">
        <v>512</v>
      </c>
      <c r="C14" s="1">
        <v>430</v>
      </c>
      <c r="D14" s="1">
        <v>472</v>
      </c>
      <c r="E14" s="1">
        <v>468</v>
      </c>
      <c r="F14" s="1">
        <v>1882</v>
      </c>
      <c r="H14" s="49" t="s">
        <v>173</v>
      </c>
      <c r="I14" s="1">
        <v>512</v>
      </c>
      <c r="J14" s="1">
        <v>430</v>
      </c>
      <c r="K14" s="1">
        <v>472</v>
      </c>
      <c r="L14" s="1">
        <v>468</v>
      </c>
      <c r="M14" s="1">
        <v>1882</v>
      </c>
    </row>
    <row r="15" spans="1:13" x14ac:dyDescent="0.4">
      <c r="A15" s="49" t="s">
        <v>171</v>
      </c>
      <c r="B15" s="1">
        <v>576</v>
      </c>
      <c r="C15" s="1">
        <v>372</v>
      </c>
      <c r="D15" s="1">
        <v>912</v>
      </c>
      <c r="E15" s="1">
        <v>396</v>
      </c>
      <c r="F15" s="1">
        <v>2256</v>
      </c>
      <c r="H15" s="49" t="s">
        <v>171</v>
      </c>
      <c r="I15" s="1">
        <v>576</v>
      </c>
      <c r="J15" s="1">
        <v>372</v>
      </c>
      <c r="K15" s="1">
        <v>912</v>
      </c>
      <c r="L15" s="1">
        <v>396</v>
      </c>
      <c r="M15" s="1">
        <v>2256</v>
      </c>
    </row>
    <row r="16" spans="1:13" ht="19.5" thickBot="1" x14ac:dyDescent="0.45">
      <c r="A16" s="50" t="s">
        <v>172</v>
      </c>
      <c r="B16" s="44">
        <v>356</v>
      </c>
      <c r="C16" s="44">
        <v>512</v>
      </c>
      <c r="D16" s="44">
        <v>572</v>
      </c>
      <c r="E16" s="44">
        <v>318</v>
      </c>
      <c r="F16" s="44">
        <v>1758</v>
      </c>
      <c r="H16" s="50" t="s">
        <v>172</v>
      </c>
      <c r="I16" s="44">
        <v>356</v>
      </c>
      <c r="J16" s="44">
        <v>512</v>
      </c>
      <c r="K16" s="44">
        <v>572</v>
      </c>
      <c r="L16" s="44">
        <v>318</v>
      </c>
      <c r="M16" s="44">
        <v>1758</v>
      </c>
    </row>
    <row r="17" spans="1:13" ht="20.25" thickTop="1" thickBot="1" x14ac:dyDescent="0.45">
      <c r="A17" s="48" t="s">
        <v>76</v>
      </c>
      <c r="B17" s="47"/>
      <c r="C17" s="47"/>
      <c r="D17" s="47"/>
      <c r="E17" s="47"/>
      <c r="F17" s="47"/>
      <c r="H17" s="48" t="s">
        <v>76</v>
      </c>
      <c r="I17" s="47"/>
      <c r="J17" s="47"/>
      <c r="K17" s="47"/>
      <c r="L17" s="47"/>
      <c r="M17" s="47"/>
    </row>
    <row r="18" spans="1:13" ht="19.5" thickTop="1" x14ac:dyDescent="0.4">
      <c r="A18" s="45" t="s">
        <v>174</v>
      </c>
      <c r="B18" s="46"/>
      <c r="C18" s="46"/>
      <c r="D18" s="46"/>
      <c r="E18" s="46"/>
      <c r="F18" s="46"/>
      <c r="H18" s="45" t="s">
        <v>174</v>
      </c>
      <c r="I18" s="46"/>
      <c r="J18" s="46"/>
      <c r="K18" s="46"/>
      <c r="L18" s="46"/>
      <c r="M18" s="46"/>
    </row>
    <row r="21" spans="1:13" ht="25.5" x14ac:dyDescent="0.4">
      <c r="A21" s="57" t="s">
        <v>8</v>
      </c>
      <c r="B21" s="57"/>
      <c r="C21" s="57"/>
      <c r="D21" s="57"/>
      <c r="E21" s="57"/>
      <c r="F21" s="57"/>
    </row>
    <row r="23" spans="1:13" ht="19.5" thickBot="1" x14ac:dyDescent="0.45">
      <c r="A23" s="72" t="s">
        <v>161</v>
      </c>
      <c r="B23" s="72"/>
      <c r="C23" s="72"/>
      <c r="D23" s="72"/>
      <c r="E23" s="72"/>
      <c r="F23" s="72"/>
    </row>
    <row r="24" spans="1:13" ht="20.25" thickBot="1" x14ac:dyDescent="0.45">
      <c r="E24" s="51" t="s">
        <v>162</v>
      </c>
      <c r="F24" s="43">
        <v>6500</v>
      </c>
    </row>
    <row r="26" spans="1:13" x14ac:dyDescent="0.4">
      <c r="A26" s="69" t="s">
        <v>163</v>
      </c>
      <c r="B26" s="70"/>
      <c r="C26" s="70"/>
      <c r="D26" s="70"/>
      <c r="E26" s="70"/>
      <c r="F26" s="71"/>
    </row>
    <row r="27" spans="1:13" x14ac:dyDescent="0.4">
      <c r="A27" s="40" t="s">
        <v>164</v>
      </c>
      <c r="B27" s="40" t="s">
        <v>165</v>
      </c>
      <c r="C27" s="40" t="s">
        <v>166</v>
      </c>
      <c r="D27" s="40" t="s">
        <v>167</v>
      </c>
      <c r="E27" s="40" t="s">
        <v>168</v>
      </c>
      <c r="F27" s="40" t="s">
        <v>13</v>
      </c>
    </row>
    <row r="28" spans="1:13" x14ac:dyDescent="0.4">
      <c r="A28" s="49" t="s">
        <v>169</v>
      </c>
      <c r="B28" s="1">
        <v>1672</v>
      </c>
      <c r="C28" s="1">
        <v>2118</v>
      </c>
      <c r="D28" s="1">
        <v>1584</v>
      </c>
      <c r="E28" s="1">
        <v>1516</v>
      </c>
      <c r="F28" s="1">
        <v>6890</v>
      </c>
    </row>
    <row r="29" spans="1:13" x14ac:dyDescent="0.4">
      <c r="A29" s="49" t="s">
        <v>170</v>
      </c>
      <c r="B29" s="1">
        <v>470</v>
      </c>
      <c r="C29" s="1">
        <v>512</v>
      </c>
      <c r="D29" s="1">
        <v>490</v>
      </c>
      <c r="E29" s="1">
        <v>622</v>
      </c>
      <c r="F29" s="1">
        <v>2094</v>
      </c>
    </row>
    <row r="30" spans="1:13" x14ac:dyDescent="0.4">
      <c r="A30" s="49" t="s">
        <v>171</v>
      </c>
      <c r="B30" s="1">
        <v>512</v>
      </c>
      <c r="C30" s="1">
        <v>722</v>
      </c>
      <c r="D30" s="1">
        <v>690</v>
      </c>
      <c r="E30" s="1">
        <v>802</v>
      </c>
      <c r="F30" s="1">
        <v>2726</v>
      </c>
    </row>
    <row r="31" spans="1:13" x14ac:dyDescent="0.4">
      <c r="A31" s="49" t="s">
        <v>172</v>
      </c>
      <c r="B31" s="1">
        <v>2052</v>
      </c>
      <c r="C31" s="1">
        <v>2512</v>
      </c>
      <c r="D31" s="1">
        <v>1212</v>
      </c>
      <c r="E31" s="1">
        <v>2290</v>
      </c>
      <c r="F31" s="1">
        <v>8066</v>
      </c>
    </row>
    <row r="32" spans="1:13" x14ac:dyDescent="0.4">
      <c r="A32" s="49" t="s">
        <v>173</v>
      </c>
      <c r="B32" s="1">
        <v>512</v>
      </c>
      <c r="C32" s="1">
        <v>430</v>
      </c>
      <c r="D32" s="1">
        <v>472</v>
      </c>
      <c r="E32" s="1">
        <v>468</v>
      </c>
      <c r="F32" s="1">
        <v>1882</v>
      </c>
    </row>
    <row r="33" spans="1:6" x14ac:dyDescent="0.4">
      <c r="A33" s="49" t="s">
        <v>171</v>
      </c>
      <c r="B33" s="1">
        <v>576</v>
      </c>
      <c r="C33" s="1">
        <v>372</v>
      </c>
      <c r="D33" s="1">
        <v>912</v>
      </c>
      <c r="E33" s="1">
        <v>396</v>
      </c>
      <c r="F33" s="1">
        <v>2256</v>
      </c>
    </row>
    <row r="34" spans="1:6" ht="19.5" thickBot="1" x14ac:dyDescent="0.45">
      <c r="A34" s="50" t="s">
        <v>172</v>
      </c>
      <c r="B34" s="44">
        <v>356</v>
      </c>
      <c r="C34" s="44">
        <v>512</v>
      </c>
      <c r="D34" s="44">
        <v>572</v>
      </c>
      <c r="E34" s="44">
        <v>318</v>
      </c>
      <c r="F34" s="44">
        <v>1758</v>
      </c>
    </row>
    <row r="35" spans="1:6" ht="20.25" thickTop="1" thickBot="1" x14ac:dyDescent="0.45">
      <c r="A35" s="48" t="s">
        <v>76</v>
      </c>
      <c r="B35" s="47">
        <f>SUM(B28:B34)</f>
        <v>6150</v>
      </c>
      <c r="C35" s="47">
        <f t="shared" ref="C35:F35" si="0">SUM(C28:C34)</f>
        <v>7178</v>
      </c>
      <c r="D35" s="47">
        <f t="shared" si="0"/>
        <v>5932</v>
      </c>
      <c r="E35" s="47">
        <f t="shared" si="0"/>
        <v>6412</v>
      </c>
      <c r="F35" s="47">
        <f t="shared" si="0"/>
        <v>25672</v>
      </c>
    </row>
    <row r="36" spans="1:6" ht="19.5" thickTop="1" x14ac:dyDescent="0.4">
      <c r="A36" s="45" t="s">
        <v>174</v>
      </c>
      <c r="B36" s="46" t="str">
        <f>IF(B35&gt;=$F$24,"OK","")</f>
        <v/>
      </c>
      <c r="C36" s="46" t="str">
        <f t="shared" ref="C36:F36" si="1">IF(C35&gt;=$F$24,"OK","")</f>
        <v>OK</v>
      </c>
      <c r="D36" s="46" t="str">
        <f t="shared" si="1"/>
        <v/>
      </c>
      <c r="E36" s="46" t="str">
        <f t="shared" si="1"/>
        <v/>
      </c>
      <c r="F36" s="46" t="str">
        <f t="shared" si="1"/>
        <v>OK</v>
      </c>
    </row>
    <row r="37" spans="1:6" ht="24" x14ac:dyDescent="0.4">
      <c r="B37" s="38" t="str">
        <f ca="1">_xlfn.FORMULATEXT(B36)</f>
        <v>=IF(B35&gt;=$F$24,"OK","")</v>
      </c>
    </row>
  </sheetData>
  <mergeCells count="10">
    <mergeCell ref="H1:M1"/>
    <mergeCell ref="A1:F1"/>
    <mergeCell ref="A21:F21"/>
    <mergeCell ref="A5:F5"/>
    <mergeCell ref="H5:M5"/>
    <mergeCell ref="A26:F26"/>
    <mergeCell ref="A3:M3"/>
    <mergeCell ref="A8:F8"/>
    <mergeCell ref="H8:M8"/>
    <mergeCell ref="A23:F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問題１</vt:lpstr>
      <vt:lpstr>問題２</vt:lpstr>
      <vt:lpstr>問題３</vt:lpstr>
      <vt:lpstr>問題４</vt:lpstr>
      <vt:lpstr>問題５</vt:lpstr>
      <vt:lpstr>問題６</vt:lpstr>
      <vt:lpstr>問題７</vt:lpstr>
      <vt:lpstr>問題８</vt:lpstr>
      <vt:lpstr>問題９</vt:lpstr>
      <vt:lpstr>ANDとIF</vt:lpstr>
      <vt:lpstr>ORとIF</vt:lpstr>
      <vt:lpstr>IF(ネスト）1</vt:lpstr>
      <vt:lpstr>IF（ネスト）2</vt:lpstr>
      <vt:lpstr>IF（ネスト３）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tomomo</dc:creator>
  <cp:keywords/>
  <dc:description/>
  <cp:lastModifiedBy>user1</cp:lastModifiedBy>
  <cp:revision/>
  <dcterms:created xsi:type="dcterms:W3CDTF">2018-07-26T14:19:50Z</dcterms:created>
  <dcterms:modified xsi:type="dcterms:W3CDTF">2023-05-24T05:06:24Z</dcterms:modified>
  <cp:category/>
  <cp:contentStatus/>
</cp:coreProperties>
</file>