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Excel/関数の練習/"/>
    </mc:Choice>
  </mc:AlternateContent>
  <xr:revisionPtr revIDLastSave="420" documentId="11_7A569D44F49DA4E4F3F3285DB7A00F2632C5935B" xr6:coauthVersionLast="47" xr6:coauthVersionMax="47" xr10:uidLastSave="{34DA338D-3975-4F0E-8940-4DEF1C9837AF}"/>
  <bookViews>
    <workbookView xWindow="-120" yWindow="-120" windowWidth="29040" windowHeight="15720" tabRatio="653" activeTab="4" xr2:uid="{00000000-000D-0000-FFFF-FFFF00000000}"/>
  </bookViews>
  <sheets>
    <sheet name="文字列１" sheetId="1" r:id="rId1"/>
    <sheet name="文字列１ 練習" sheetId="7" r:id="rId2"/>
    <sheet name="文字列２" sheetId="2" r:id="rId3"/>
    <sheet name="文字列２ 練習" sheetId="12" r:id="rId4"/>
    <sheet name="sumif他" sheetId="3" r:id="rId5"/>
    <sheet name="sumif他 練習" sheetId="9" r:id="rId6"/>
    <sheet name="countif他１" sheetId="4" r:id="rId7"/>
    <sheet name="countif他１ 練習" sheetId="10" r:id="rId8"/>
    <sheet name="countif他２" sheetId="6" r:id="rId9"/>
    <sheet name="countif他２ 練習" sheetId="11" r:id="rId10"/>
  </sheets>
  <definedNames>
    <definedName name="_xlnm._FilterDatabase" localSheetId="8" hidden="1">countif他２!$A$7:$K$31</definedName>
    <definedName name="_xlnm._FilterDatabase" localSheetId="9" hidden="1">'countif他２ 練習'!$A$7:$K$31</definedName>
    <definedName name="_xlnm._FilterDatabase" localSheetId="2" hidden="1">文字列２!$A$13:$E$29</definedName>
    <definedName name="_xlnm._FilterDatabase" localSheetId="3" hidden="1">'文字列２ 練習'!$A$11:$E$27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2" l="1"/>
  <c r="G34" i="12"/>
  <c r="H34" i="12"/>
  <c r="I34" i="12"/>
  <c r="J34" i="12"/>
  <c r="K34" i="12"/>
  <c r="F35" i="12"/>
  <c r="G35" i="12"/>
  <c r="H35" i="12"/>
  <c r="I35" i="12"/>
  <c r="J35" i="12"/>
  <c r="K35" i="12"/>
  <c r="F36" i="12"/>
  <c r="G36" i="12"/>
  <c r="H36" i="12"/>
  <c r="I36" i="12"/>
  <c r="J36" i="12"/>
  <c r="K36" i="12"/>
  <c r="F37" i="12"/>
  <c r="G37" i="12"/>
  <c r="H37" i="12"/>
  <c r="I37" i="12"/>
  <c r="J37" i="12"/>
  <c r="K37" i="12"/>
  <c r="F38" i="12"/>
  <c r="G38" i="12"/>
  <c r="H38" i="12"/>
  <c r="I38" i="12"/>
  <c r="J38" i="12"/>
  <c r="K38" i="12"/>
  <c r="F39" i="12"/>
  <c r="G39" i="12"/>
  <c r="H39" i="12"/>
  <c r="I39" i="12"/>
  <c r="J39" i="12"/>
  <c r="K39" i="12"/>
  <c r="F40" i="12"/>
  <c r="G40" i="12"/>
  <c r="H40" i="12"/>
  <c r="I40" i="12"/>
  <c r="J40" i="12"/>
  <c r="K40" i="12"/>
  <c r="F41" i="12"/>
  <c r="G41" i="12"/>
  <c r="H41" i="12"/>
  <c r="I41" i="12"/>
  <c r="J41" i="12"/>
  <c r="K41" i="12"/>
  <c r="F42" i="12"/>
  <c r="G42" i="12"/>
  <c r="H42" i="12"/>
  <c r="I42" i="12"/>
  <c r="J42" i="12"/>
  <c r="K42" i="12"/>
  <c r="F43" i="12"/>
  <c r="G43" i="12"/>
  <c r="H43" i="12"/>
  <c r="I43" i="12"/>
  <c r="J43" i="12"/>
  <c r="K43" i="12"/>
  <c r="F44" i="12"/>
  <c r="G44" i="12"/>
  <c r="H44" i="12"/>
  <c r="I44" i="12"/>
  <c r="J44" i="12"/>
  <c r="K44" i="12"/>
  <c r="F45" i="12"/>
  <c r="G45" i="12"/>
  <c r="H45" i="12"/>
  <c r="I45" i="12"/>
  <c r="J45" i="12"/>
  <c r="K45" i="12"/>
  <c r="F46" i="12"/>
  <c r="G46" i="12"/>
  <c r="H46" i="12"/>
  <c r="I46" i="12"/>
  <c r="J46" i="12"/>
  <c r="K46" i="12"/>
  <c r="F47" i="12"/>
  <c r="G47" i="12"/>
  <c r="H47" i="12"/>
  <c r="I47" i="12"/>
  <c r="J47" i="12"/>
  <c r="K47" i="12"/>
  <c r="F48" i="12"/>
  <c r="G48" i="12"/>
  <c r="H48" i="12"/>
  <c r="I48" i="12"/>
  <c r="J48" i="12"/>
  <c r="K48" i="12"/>
  <c r="F36" i="2"/>
  <c r="G36" i="2"/>
  <c r="H36" i="2"/>
  <c r="I36" i="2"/>
  <c r="J36" i="2"/>
  <c r="K36" i="2"/>
  <c r="F37" i="2"/>
  <c r="G37" i="2"/>
  <c r="H37" i="2"/>
  <c r="I37" i="2"/>
  <c r="J37" i="2"/>
  <c r="K37" i="2"/>
  <c r="F38" i="2"/>
  <c r="G38" i="2"/>
  <c r="H38" i="2"/>
  <c r="I38" i="2"/>
  <c r="J38" i="2"/>
  <c r="K38" i="2"/>
  <c r="F39" i="2"/>
  <c r="G39" i="2"/>
  <c r="H39" i="2"/>
  <c r="I39" i="2"/>
  <c r="J39" i="2"/>
  <c r="K39" i="2"/>
  <c r="F40" i="2"/>
  <c r="G40" i="2"/>
  <c r="H40" i="2"/>
  <c r="I40" i="2"/>
  <c r="J40" i="2"/>
  <c r="K40" i="2"/>
  <c r="F41" i="2"/>
  <c r="G41" i="2"/>
  <c r="H41" i="2"/>
  <c r="I41" i="2"/>
  <c r="J41" i="2"/>
  <c r="K41" i="2"/>
  <c r="F42" i="2"/>
  <c r="G42" i="2"/>
  <c r="H42" i="2"/>
  <c r="I42" i="2"/>
  <c r="J42" i="2"/>
  <c r="K42" i="2"/>
  <c r="F43" i="2"/>
  <c r="G43" i="2"/>
  <c r="H43" i="2"/>
  <c r="I43" i="2"/>
  <c r="J43" i="2"/>
  <c r="K43" i="2"/>
  <c r="F44" i="2"/>
  <c r="G44" i="2"/>
  <c r="H44" i="2"/>
  <c r="I44" i="2"/>
  <c r="J44" i="2"/>
  <c r="K44" i="2"/>
  <c r="F45" i="2"/>
  <c r="G45" i="2"/>
  <c r="H45" i="2"/>
  <c r="I45" i="2"/>
  <c r="J45" i="2"/>
  <c r="K45" i="2"/>
  <c r="F46" i="2"/>
  <c r="G46" i="2"/>
  <c r="H46" i="2"/>
  <c r="I46" i="2"/>
  <c r="J46" i="2"/>
  <c r="K46" i="2"/>
  <c r="F47" i="2"/>
  <c r="G47" i="2"/>
  <c r="H47" i="2"/>
  <c r="I47" i="2"/>
  <c r="J47" i="2"/>
  <c r="K47" i="2"/>
  <c r="F48" i="2"/>
  <c r="G48" i="2"/>
  <c r="H48" i="2"/>
  <c r="I48" i="2"/>
  <c r="J48" i="2"/>
  <c r="K48" i="2"/>
  <c r="F49" i="2"/>
  <c r="G49" i="2"/>
  <c r="H49" i="2"/>
  <c r="I49" i="2"/>
  <c r="J49" i="2"/>
  <c r="K49" i="2"/>
  <c r="F50" i="2"/>
  <c r="G50" i="2"/>
  <c r="H50" i="2"/>
  <c r="I50" i="2"/>
  <c r="J50" i="2"/>
  <c r="K50" i="2"/>
  <c r="K33" i="12"/>
  <c r="K35" i="2"/>
  <c r="J33" i="12"/>
  <c r="J35" i="2"/>
  <c r="I33" i="12"/>
  <c r="I35" i="2"/>
  <c r="H33" i="12"/>
  <c r="H35" i="2"/>
  <c r="G33" i="12"/>
  <c r="G35" i="2"/>
  <c r="F33" i="12"/>
  <c r="F35" i="2"/>
  <c r="G32" i="7"/>
  <c r="H32" i="7"/>
  <c r="I32" i="7"/>
  <c r="J32" i="7"/>
  <c r="K32" i="7"/>
  <c r="L32" i="7"/>
  <c r="M32" i="7"/>
  <c r="G33" i="7"/>
  <c r="H33" i="7"/>
  <c r="I33" i="7"/>
  <c r="J33" i="7"/>
  <c r="K33" i="7"/>
  <c r="L33" i="7"/>
  <c r="M33" i="7"/>
  <c r="G34" i="7"/>
  <c r="H34" i="7"/>
  <c r="I34" i="7"/>
  <c r="J34" i="7"/>
  <c r="K34" i="7"/>
  <c r="L34" i="7"/>
  <c r="M34" i="7"/>
  <c r="G35" i="7"/>
  <c r="H35" i="7"/>
  <c r="I35" i="7"/>
  <c r="J35" i="7"/>
  <c r="K35" i="7"/>
  <c r="L35" i="7"/>
  <c r="M35" i="7"/>
  <c r="G36" i="7"/>
  <c r="H36" i="7"/>
  <c r="I36" i="7"/>
  <c r="J36" i="7"/>
  <c r="K36" i="7"/>
  <c r="L36" i="7"/>
  <c r="M36" i="7"/>
  <c r="G37" i="7"/>
  <c r="H37" i="7"/>
  <c r="I37" i="7"/>
  <c r="J37" i="7"/>
  <c r="K37" i="7"/>
  <c r="L37" i="7"/>
  <c r="M37" i="7"/>
  <c r="G38" i="7"/>
  <c r="H38" i="7"/>
  <c r="I38" i="7"/>
  <c r="J38" i="7"/>
  <c r="K38" i="7"/>
  <c r="L38" i="7"/>
  <c r="M38" i="7"/>
  <c r="G39" i="7"/>
  <c r="H39" i="7"/>
  <c r="I39" i="7"/>
  <c r="J39" i="7"/>
  <c r="K39" i="7"/>
  <c r="L39" i="7"/>
  <c r="M39" i="7"/>
  <c r="G40" i="7"/>
  <c r="H40" i="7"/>
  <c r="I40" i="7"/>
  <c r="J40" i="7"/>
  <c r="K40" i="7"/>
  <c r="L40" i="7"/>
  <c r="M40" i="7"/>
  <c r="G41" i="7"/>
  <c r="H41" i="7"/>
  <c r="I41" i="7"/>
  <c r="J41" i="7"/>
  <c r="K41" i="7"/>
  <c r="L41" i="7"/>
  <c r="M41" i="7"/>
  <c r="G42" i="7"/>
  <c r="H42" i="7"/>
  <c r="I42" i="7"/>
  <c r="J42" i="7"/>
  <c r="K42" i="7"/>
  <c r="L42" i="7"/>
  <c r="M42" i="7"/>
  <c r="G43" i="7"/>
  <c r="H43" i="7"/>
  <c r="I43" i="7"/>
  <c r="J43" i="7"/>
  <c r="K43" i="7"/>
  <c r="L43" i="7"/>
  <c r="M43" i="7"/>
  <c r="G32" i="1"/>
  <c r="H32" i="1"/>
  <c r="I32" i="1"/>
  <c r="J32" i="1"/>
  <c r="K32" i="1"/>
  <c r="L32" i="1"/>
  <c r="M32" i="1"/>
  <c r="G33" i="1"/>
  <c r="H33" i="1"/>
  <c r="I33" i="1"/>
  <c r="J33" i="1"/>
  <c r="K33" i="1"/>
  <c r="L33" i="1"/>
  <c r="M33" i="1"/>
  <c r="G34" i="1"/>
  <c r="H34" i="1"/>
  <c r="I34" i="1"/>
  <c r="J34" i="1"/>
  <c r="K34" i="1"/>
  <c r="L34" i="1"/>
  <c r="M34" i="1"/>
  <c r="G35" i="1"/>
  <c r="H35" i="1"/>
  <c r="I35" i="1"/>
  <c r="J35" i="1"/>
  <c r="K35" i="1"/>
  <c r="L35" i="1"/>
  <c r="M35" i="1"/>
  <c r="G36" i="1"/>
  <c r="H36" i="1"/>
  <c r="I36" i="1"/>
  <c r="J36" i="1"/>
  <c r="K36" i="1"/>
  <c r="L36" i="1"/>
  <c r="M36" i="1"/>
  <c r="G37" i="1"/>
  <c r="H37" i="1"/>
  <c r="I37" i="1"/>
  <c r="J37" i="1"/>
  <c r="K37" i="1"/>
  <c r="L37" i="1"/>
  <c r="M37" i="1"/>
  <c r="G38" i="1"/>
  <c r="H38" i="1"/>
  <c r="I38" i="1"/>
  <c r="J38" i="1"/>
  <c r="K38" i="1"/>
  <c r="L38" i="1"/>
  <c r="M38" i="1"/>
  <c r="G39" i="1"/>
  <c r="H39" i="1"/>
  <c r="I39" i="1"/>
  <c r="J39" i="1"/>
  <c r="K39" i="1"/>
  <c r="L39" i="1"/>
  <c r="M39" i="1"/>
  <c r="G40" i="1"/>
  <c r="H40" i="1"/>
  <c r="I40" i="1"/>
  <c r="J40" i="1"/>
  <c r="K40" i="1"/>
  <c r="L40" i="1"/>
  <c r="M40" i="1"/>
  <c r="G41" i="1"/>
  <c r="H41" i="1"/>
  <c r="I41" i="1"/>
  <c r="J41" i="1"/>
  <c r="K41" i="1"/>
  <c r="L41" i="1"/>
  <c r="M41" i="1"/>
  <c r="G42" i="1"/>
  <c r="H42" i="1"/>
  <c r="I42" i="1"/>
  <c r="J42" i="1"/>
  <c r="K42" i="1"/>
  <c r="L42" i="1"/>
  <c r="M42" i="1"/>
  <c r="G43" i="1"/>
  <c r="H43" i="1"/>
  <c r="I43" i="1"/>
  <c r="J43" i="1"/>
  <c r="K43" i="1"/>
  <c r="L43" i="1"/>
  <c r="M43" i="1"/>
  <c r="M31" i="7"/>
  <c r="M31" i="1"/>
  <c r="L31" i="7"/>
  <c r="L31" i="1"/>
  <c r="K31" i="7"/>
  <c r="K31" i="1"/>
  <c r="J31" i="7"/>
  <c r="J31" i="1"/>
  <c r="I31" i="7"/>
  <c r="I31" i="1"/>
  <c r="H31" i="7"/>
  <c r="H31" i="1"/>
  <c r="G31" i="7"/>
  <c r="G31" i="1"/>
  <c r="N40" i="6"/>
  <c r="N39" i="6"/>
  <c r="N51" i="6"/>
  <c r="N51" i="11"/>
  <c r="N50" i="6"/>
  <c r="N50" i="11"/>
  <c r="N47" i="6"/>
  <c r="N47" i="11"/>
  <c r="N46" i="6"/>
  <c r="N46" i="11"/>
  <c r="N43" i="6"/>
  <c r="N43" i="11"/>
  <c r="N42" i="6"/>
  <c r="N42" i="11"/>
  <c r="N39" i="11"/>
  <c r="N40" i="11"/>
  <c r="N37" i="6"/>
  <c r="N37" i="11"/>
  <c r="N36" i="6"/>
  <c r="N36" i="11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47" i="10"/>
  <c r="J47" i="4"/>
  <c r="J46" i="10"/>
  <c r="J46" i="4"/>
  <c r="J38" i="10"/>
  <c r="J39" i="10"/>
  <c r="J40" i="10"/>
  <c r="J41" i="10"/>
  <c r="J38" i="4"/>
  <c r="J39" i="4"/>
  <c r="J40" i="4"/>
  <c r="J41" i="4"/>
  <c r="J37" i="10"/>
  <c r="J37" i="4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17" i="9"/>
  <c r="N20" i="3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17" i="9"/>
  <c r="M20" i="3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17" i="9"/>
  <c r="L20" i="3"/>
  <c r="N11" i="9"/>
  <c r="N12" i="9"/>
  <c r="N13" i="9"/>
  <c r="N11" i="3"/>
  <c r="N12" i="3"/>
  <c r="N13" i="3"/>
  <c r="N10" i="9"/>
  <c r="N10" i="3"/>
  <c r="M11" i="9"/>
  <c r="M12" i="9"/>
  <c r="M13" i="9"/>
  <c r="M11" i="3"/>
  <c r="M12" i="3"/>
  <c r="M13" i="3"/>
  <c r="M10" i="9"/>
  <c r="M10" i="3"/>
  <c r="L11" i="9"/>
  <c r="L12" i="9"/>
  <c r="L13" i="9"/>
  <c r="L11" i="3"/>
  <c r="L12" i="3"/>
  <c r="L13" i="3"/>
  <c r="L10" i="9"/>
  <c r="L10" i="3"/>
  <c r="G50" i="12"/>
  <c r="H51" i="12"/>
  <c r="I49" i="12"/>
  <c r="J49" i="12"/>
  <c r="K49" i="12"/>
  <c r="G52" i="2"/>
  <c r="I51" i="2"/>
  <c r="H53" i="2"/>
  <c r="J51" i="2"/>
  <c r="K51" i="2"/>
  <c r="F49" i="12"/>
  <c r="F51" i="2"/>
  <c r="I46" i="7"/>
  <c r="J47" i="7"/>
  <c r="K48" i="7"/>
  <c r="L49" i="7"/>
  <c r="M50" i="7"/>
  <c r="G44" i="7"/>
  <c r="H45" i="7"/>
  <c r="N44" i="6"/>
  <c r="N41" i="6"/>
  <c r="N38" i="6"/>
  <c r="J48" i="4"/>
  <c r="J42" i="10"/>
  <c r="J48" i="10"/>
  <c r="M37" i="3"/>
  <c r="L36" i="3"/>
  <c r="J42" i="4"/>
  <c r="N38" i="3"/>
  <c r="M15" i="3"/>
  <c r="L14" i="3"/>
  <c r="N52" i="6"/>
  <c r="N48" i="6"/>
  <c r="N16" i="3"/>
</calcChain>
</file>

<file path=xl/sharedStrings.xml><?xml version="1.0" encoding="utf-8"?>
<sst xmlns="http://schemas.openxmlformats.org/spreadsheetml/2006/main" count="2342" uniqueCount="352">
  <si>
    <t>社員ID</t>
    <rPh sb="0" eb="2">
      <t>シャイン</t>
    </rPh>
    <phoneticPr fontId="1"/>
  </si>
  <si>
    <t>氏名</t>
    <rPh sb="0" eb="2">
      <t>シメイ</t>
    </rPh>
    <phoneticPr fontId="1"/>
  </si>
  <si>
    <t>英字</t>
    <rPh sb="0" eb="2">
      <t>エイジ</t>
    </rPh>
    <phoneticPr fontId="1"/>
  </si>
  <si>
    <t>部署</t>
    <rPh sb="0" eb="2">
      <t>ブショ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</si>
  <si>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</si>
  <si>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</si>
  <si>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</si>
  <si>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Left</t>
    <phoneticPr fontId="1"/>
  </si>
  <si>
    <t>Right</t>
    <phoneticPr fontId="1"/>
  </si>
  <si>
    <t>Mid</t>
    <phoneticPr fontId="1"/>
  </si>
  <si>
    <t>Upper</t>
    <phoneticPr fontId="1"/>
  </si>
  <si>
    <t>lower</t>
    <phoneticPr fontId="1"/>
  </si>
  <si>
    <t>proper</t>
    <phoneticPr fontId="1"/>
  </si>
  <si>
    <t>concatenate</t>
    <phoneticPr fontId="1"/>
  </si>
  <si>
    <t>安部　裕一</t>
    <rPh sb="0" eb="2">
      <t>アベ</t>
    </rPh>
    <rPh sb="3" eb="5">
      <t>ユウイチ</t>
    </rPh>
    <phoneticPr fontId="1"/>
  </si>
  <si>
    <t>Yuuichi Abe</t>
    <phoneticPr fontId="1"/>
  </si>
  <si>
    <t>総務部</t>
    <rPh sb="0" eb="2">
      <t>ソウム</t>
    </rPh>
    <rPh sb="2" eb="3">
      <t>ブ</t>
    </rPh>
    <phoneticPr fontId="1"/>
  </si>
  <si>
    <t>135-0091</t>
    <phoneticPr fontId="1"/>
  </si>
  <si>
    <t>東京都葛飾区台場1-5-X</t>
    <rPh sb="0" eb="3">
      <t>トウキョウト</t>
    </rPh>
    <rPh sb="3" eb="5">
      <t>カツシカ</t>
    </rPh>
    <rPh sb="5" eb="6">
      <t>ク</t>
    </rPh>
    <rPh sb="6" eb="8">
      <t>ダイバ</t>
    </rPh>
    <phoneticPr fontId="1"/>
  </si>
  <si>
    <t>03-5111-XXXX</t>
    <phoneticPr fontId="1"/>
  </si>
  <si>
    <t>加藤　英夫</t>
    <rPh sb="0" eb="2">
      <t>カトウ</t>
    </rPh>
    <rPh sb="3" eb="5">
      <t>ヒデオ</t>
    </rPh>
    <phoneticPr fontId="1"/>
  </si>
  <si>
    <t>Hideo Kato</t>
    <phoneticPr fontId="1"/>
  </si>
  <si>
    <t>営業部</t>
    <rPh sb="0" eb="2">
      <t>エイギョウ</t>
    </rPh>
    <rPh sb="2" eb="3">
      <t>ブ</t>
    </rPh>
    <phoneticPr fontId="1"/>
  </si>
  <si>
    <t>101-0021</t>
    <phoneticPr fontId="1"/>
  </si>
  <si>
    <t>東京都中央区外神田8-9-X</t>
    <rPh sb="0" eb="3">
      <t>トウキョウト</t>
    </rPh>
    <rPh sb="3" eb="5">
      <t>チュウオウ</t>
    </rPh>
    <rPh sb="5" eb="6">
      <t>ク</t>
    </rPh>
    <rPh sb="6" eb="9">
      <t>ソトカンダ</t>
    </rPh>
    <phoneticPr fontId="1"/>
  </si>
  <si>
    <t>03-3222-XXXX</t>
    <phoneticPr fontId="1"/>
  </si>
  <si>
    <t>中村　博</t>
    <rPh sb="0" eb="2">
      <t>ナカムラ</t>
    </rPh>
    <rPh sb="3" eb="4">
      <t>ヒロシ</t>
    </rPh>
    <phoneticPr fontId="1"/>
  </si>
  <si>
    <t>Hirosi Nakamura</t>
    <phoneticPr fontId="1"/>
  </si>
  <si>
    <t>開発部</t>
    <rPh sb="0" eb="3">
      <t>カイハツブ</t>
    </rPh>
    <phoneticPr fontId="1"/>
  </si>
  <si>
    <t>231-0023</t>
    <phoneticPr fontId="1"/>
  </si>
  <si>
    <t>東京都中野区山下町6-4-X</t>
    <rPh sb="0" eb="3">
      <t>トウキョウト</t>
    </rPh>
    <rPh sb="3" eb="5">
      <t>ナカノ</t>
    </rPh>
    <rPh sb="5" eb="6">
      <t>ク</t>
    </rPh>
    <rPh sb="6" eb="9">
      <t>ヤマシタチョウ</t>
    </rPh>
    <phoneticPr fontId="1"/>
  </si>
  <si>
    <t>045-111-XXXX</t>
    <phoneticPr fontId="1"/>
  </si>
  <si>
    <t>田村　京子</t>
    <rPh sb="0" eb="2">
      <t>タムラ</t>
    </rPh>
    <rPh sb="3" eb="5">
      <t>キョウコ</t>
    </rPh>
    <phoneticPr fontId="1"/>
  </si>
  <si>
    <t>Kyouko Tamura</t>
    <phoneticPr fontId="1"/>
  </si>
  <si>
    <t>251-0015</t>
    <phoneticPr fontId="1"/>
  </si>
  <si>
    <t>栃木県小山市川名3-5-X</t>
    <rPh sb="0" eb="3">
      <t>トチギケン</t>
    </rPh>
    <rPh sb="3" eb="5">
      <t>オヤマ</t>
    </rPh>
    <rPh sb="5" eb="6">
      <t>シ</t>
    </rPh>
    <rPh sb="6" eb="8">
      <t>カワナ</t>
    </rPh>
    <phoneticPr fontId="1"/>
  </si>
  <si>
    <t>0466-33-XXXX</t>
    <phoneticPr fontId="1"/>
  </si>
  <si>
    <t>佐木　英夫</t>
    <rPh sb="0" eb="1">
      <t>タスク</t>
    </rPh>
    <rPh sb="1" eb="2">
      <t>モク</t>
    </rPh>
    <rPh sb="3" eb="5">
      <t>ヒデオ</t>
    </rPh>
    <phoneticPr fontId="1"/>
  </si>
  <si>
    <t>Hideo Sasaki</t>
    <phoneticPr fontId="1"/>
  </si>
  <si>
    <t>182-0006</t>
    <phoneticPr fontId="1"/>
  </si>
  <si>
    <t>東京都調布市西つつじヶ丘1-5-X</t>
    <rPh sb="0" eb="3">
      <t>トウキョウト</t>
    </rPh>
    <rPh sb="3" eb="6">
      <t>チョウフシ</t>
    </rPh>
    <rPh sb="6" eb="7">
      <t>ニシ</t>
    </rPh>
    <rPh sb="11" eb="12">
      <t>オカ</t>
    </rPh>
    <phoneticPr fontId="1"/>
  </si>
  <si>
    <t>042-355-XXXX</t>
    <phoneticPr fontId="1"/>
  </si>
  <si>
    <t>木下　好美</t>
    <rPh sb="0" eb="2">
      <t>キノシタ</t>
    </rPh>
    <rPh sb="3" eb="5">
      <t>ヨシミ</t>
    </rPh>
    <phoneticPr fontId="1"/>
  </si>
  <si>
    <t>Yoshimi Kinosita</t>
    <phoneticPr fontId="1"/>
  </si>
  <si>
    <t>情報システム部</t>
    <rPh sb="0" eb="2">
      <t>ジョウホウ</t>
    </rPh>
    <rPh sb="6" eb="7">
      <t>ブ</t>
    </rPh>
    <phoneticPr fontId="1"/>
  </si>
  <si>
    <t>181-0014</t>
    <phoneticPr fontId="1"/>
  </si>
  <si>
    <t>東京都三鷹市野崎3-5-X</t>
    <rPh sb="0" eb="3">
      <t>トウキョウト</t>
    </rPh>
    <rPh sb="3" eb="6">
      <t>ミタカシ</t>
    </rPh>
    <rPh sb="6" eb="8">
      <t>ノザキ</t>
    </rPh>
    <phoneticPr fontId="1"/>
  </si>
  <si>
    <t>0422-45-XXXX</t>
    <phoneticPr fontId="1"/>
  </si>
  <si>
    <t>清水　紀子</t>
    <rPh sb="0" eb="2">
      <t>シミズ</t>
    </rPh>
    <rPh sb="3" eb="5">
      <t>ノリコ</t>
    </rPh>
    <phoneticPr fontId="1"/>
  </si>
  <si>
    <t>Noriko Shimizu</t>
    <phoneticPr fontId="1"/>
  </si>
  <si>
    <t>150-0013</t>
    <phoneticPr fontId="1"/>
  </si>
  <si>
    <t>東京都渋谷区恵比寿12-X</t>
    <rPh sb="0" eb="3">
      <t>トウキョウト</t>
    </rPh>
    <rPh sb="3" eb="6">
      <t>シブヤク</t>
    </rPh>
    <rPh sb="6" eb="9">
      <t>エビス</t>
    </rPh>
    <phoneticPr fontId="1"/>
  </si>
  <si>
    <t>03-5666-XXXX</t>
    <phoneticPr fontId="1"/>
  </si>
  <si>
    <t>幸田　貴志</t>
    <rPh sb="0" eb="2">
      <t>コウダ</t>
    </rPh>
    <rPh sb="3" eb="5">
      <t>タカシ</t>
    </rPh>
    <phoneticPr fontId="1"/>
  </si>
  <si>
    <t>Takashi Kouda</t>
    <phoneticPr fontId="1"/>
  </si>
  <si>
    <t>企画部</t>
    <rPh sb="0" eb="2">
      <t>キカク</t>
    </rPh>
    <rPh sb="2" eb="3">
      <t>ブ</t>
    </rPh>
    <phoneticPr fontId="1"/>
  </si>
  <si>
    <t>211-0063</t>
    <phoneticPr fontId="1"/>
  </si>
  <si>
    <t>静岡県静岡市中原区小杉町1-X</t>
    <rPh sb="0" eb="3">
      <t>シズオカケン</t>
    </rPh>
    <rPh sb="3" eb="5">
      <t>シズオカ</t>
    </rPh>
    <rPh sb="5" eb="6">
      <t>シ</t>
    </rPh>
    <rPh sb="6" eb="9">
      <t>ナカハラク</t>
    </rPh>
    <rPh sb="9" eb="12">
      <t>コスギマチ</t>
    </rPh>
    <phoneticPr fontId="1"/>
  </si>
  <si>
    <t>044-738-XXXX</t>
    <phoneticPr fontId="1"/>
  </si>
  <si>
    <t>津島　千秋</t>
    <rPh sb="0" eb="2">
      <t>ツシマ</t>
    </rPh>
    <rPh sb="3" eb="5">
      <t>チアキ</t>
    </rPh>
    <phoneticPr fontId="1"/>
  </si>
  <si>
    <t>Chiaki Tsushima</t>
    <phoneticPr fontId="1"/>
  </si>
  <si>
    <t>236-0033</t>
    <phoneticPr fontId="1"/>
  </si>
  <si>
    <t>東京都江東区東朝比奈町2-X</t>
    <rPh sb="0" eb="3">
      <t>トウキョウト</t>
    </rPh>
    <rPh sb="3" eb="5">
      <t>コウトウ</t>
    </rPh>
    <rPh sb="5" eb="6">
      <t>ク</t>
    </rPh>
    <rPh sb="6" eb="7">
      <t>ヒガシ</t>
    </rPh>
    <rPh sb="7" eb="11">
      <t>アサヒナチョウ</t>
    </rPh>
    <phoneticPr fontId="1"/>
  </si>
  <si>
    <t>045-777-XXXX</t>
    <phoneticPr fontId="1"/>
  </si>
  <si>
    <t>佐藤　正弘</t>
    <rPh sb="0" eb="2">
      <t>サトウ</t>
    </rPh>
    <rPh sb="3" eb="5">
      <t>マサヒロ</t>
    </rPh>
    <phoneticPr fontId="1"/>
  </si>
  <si>
    <t>Masahiro Sato</t>
    <phoneticPr fontId="1"/>
  </si>
  <si>
    <t>272-0034</t>
    <phoneticPr fontId="1"/>
  </si>
  <si>
    <t>千葉県市川市市川1-5-X</t>
    <rPh sb="0" eb="3">
      <t>チバケン</t>
    </rPh>
    <rPh sb="3" eb="6">
      <t>イチカワシ</t>
    </rPh>
    <rPh sb="6" eb="8">
      <t>イチカワ</t>
    </rPh>
    <phoneticPr fontId="1"/>
  </si>
  <si>
    <t>047-322-XXXX</t>
    <phoneticPr fontId="1"/>
  </si>
  <si>
    <t>浜田　公彦</t>
    <rPh sb="0" eb="2">
      <t>ハマダ</t>
    </rPh>
    <rPh sb="3" eb="5">
      <t>キミヒコ</t>
    </rPh>
    <phoneticPr fontId="1"/>
  </si>
  <si>
    <t>Kimihiko Hamada</t>
    <phoneticPr fontId="1"/>
  </si>
  <si>
    <t>144-0052</t>
    <phoneticPr fontId="1"/>
  </si>
  <si>
    <t>東京都大田区蒲田2-1-X</t>
    <rPh sb="0" eb="3">
      <t>トウキョウト</t>
    </rPh>
    <rPh sb="3" eb="6">
      <t>オオタク</t>
    </rPh>
    <rPh sb="6" eb="8">
      <t>カマタ</t>
    </rPh>
    <phoneticPr fontId="1"/>
  </si>
  <si>
    <t>03-3777-XXXX</t>
    <phoneticPr fontId="1"/>
  </si>
  <si>
    <t>鈴木　沙織</t>
    <rPh sb="0" eb="2">
      <t>スズキ</t>
    </rPh>
    <rPh sb="3" eb="5">
      <t>サオリ</t>
    </rPh>
    <phoneticPr fontId="1"/>
  </si>
  <si>
    <t>Saori Suzuki</t>
    <phoneticPr fontId="1"/>
  </si>
  <si>
    <t>105-0022</t>
    <phoneticPr fontId="1"/>
  </si>
  <si>
    <t>東京都港区海岸1-X</t>
    <rPh sb="0" eb="3">
      <t>トウキョウト</t>
    </rPh>
    <rPh sb="3" eb="5">
      <t>ミナトク</t>
    </rPh>
    <rPh sb="5" eb="7">
      <t>カイガン</t>
    </rPh>
    <phoneticPr fontId="1"/>
  </si>
  <si>
    <t>03-5444-XXXX</t>
    <phoneticPr fontId="1"/>
  </si>
  <si>
    <t>笹本　幸恵</t>
    <rPh sb="0" eb="2">
      <t>ササモト</t>
    </rPh>
    <rPh sb="3" eb="5">
      <t>ユキエ</t>
    </rPh>
    <phoneticPr fontId="1"/>
  </si>
  <si>
    <t>Yukie Sasamoto</t>
    <phoneticPr fontId="1"/>
  </si>
  <si>
    <t>141-0022</t>
    <phoneticPr fontId="1"/>
  </si>
  <si>
    <t>東京都品川区東五反田1-10-X</t>
    <rPh sb="0" eb="3">
      <t>トウキョウト</t>
    </rPh>
    <rPh sb="3" eb="6">
      <t>シナガワク</t>
    </rPh>
    <rPh sb="6" eb="10">
      <t>ヒガシゴタンダ</t>
    </rPh>
    <phoneticPr fontId="1"/>
  </si>
  <si>
    <t>03-5477-XXXX</t>
    <phoneticPr fontId="1"/>
  </si>
  <si>
    <t>柳沢　誠</t>
    <rPh sb="0" eb="2">
      <t>ヤナギサワ</t>
    </rPh>
    <rPh sb="3" eb="4">
      <t>マコト</t>
    </rPh>
    <phoneticPr fontId="1"/>
  </si>
  <si>
    <t>210-0806</t>
    <phoneticPr fontId="1"/>
  </si>
  <si>
    <t>千葉県千葉市中島2-1-X</t>
    <rPh sb="0" eb="3">
      <t>チバケン</t>
    </rPh>
    <rPh sb="3" eb="5">
      <t>チバ</t>
    </rPh>
    <rPh sb="5" eb="6">
      <t>シ</t>
    </rPh>
    <rPh sb="6" eb="8">
      <t>ナカジマ</t>
    </rPh>
    <phoneticPr fontId="1"/>
  </si>
  <si>
    <t>044-222-XXXX</t>
    <phoneticPr fontId="1"/>
  </si>
  <si>
    <t>山本　正雄</t>
    <rPh sb="0" eb="2">
      <t>ヤマモト</t>
    </rPh>
    <rPh sb="3" eb="5">
      <t>マサオ</t>
    </rPh>
    <phoneticPr fontId="1"/>
  </si>
  <si>
    <t>166-0001</t>
    <phoneticPr fontId="1"/>
  </si>
  <si>
    <t>東京都杉並区阿佐谷北2-6-X</t>
    <rPh sb="0" eb="3">
      <t>トウキョウト</t>
    </rPh>
    <rPh sb="3" eb="6">
      <t>スギナミク</t>
    </rPh>
    <rPh sb="6" eb="9">
      <t>アサガヤ</t>
    </rPh>
    <rPh sb="9" eb="10">
      <t>キタ</t>
    </rPh>
    <phoneticPr fontId="1"/>
  </si>
  <si>
    <t>03-5888-XXXX</t>
    <phoneticPr fontId="1"/>
  </si>
  <si>
    <t>菊池　君枝</t>
    <rPh sb="0" eb="2">
      <t>キクチ</t>
    </rPh>
    <rPh sb="3" eb="5">
      <t>キミエ</t>
    </rPh>
    <phoneticPr fontId="1"/>
  </si>
  <si>
    <t>213-0003</t>
    <phoneticPr fontId="1"/>
  </si>
  <si>
    <t>埼玉県秩父市高津区瀬田10-X</t>
    <rPh sb="0" eb="3">
      <t>サイタマケン</t>
    </rPh>
    <rPh sb="3" eb="5">
      <t>チチブ</t>
    </rPh>
    <rPh sb="5" eb="6">
      <t>シ</t>
    </rPh>
    <rPh sb="6" eb="9">
      <t>タカツク</t>
    </rPh>
    <rPh sb="9" eb="11">
      <t>セタ</t>
    </rPh>
    <phoneticPr fontId="1"/>
  </si>
  <si>
    <t>044-888-XXXX</t>
    <phoneticPr fontId="1"/>
  </si>
  <si>
    <t>北村　進</t>
    <rPh sb="0" eb="2">
      <t>キタムラ</t>
    </rPh>
    <rPh sb="3" eb="4">
      <t>シン</t>
    </rPh>
    <phoneticPr fontId="1"/>
  </si>
  <si>
    <t>173-0004</t>
    <phoneticPr fontId="1"/>
  </si>
  <si>
    <t>東京都板橋区板橋2-10-X</t>
    <rPh sb="0" eb="3">
      <t>トウキョウト</t>
    </rPh>
    <rPh sb="3" eb="6">
      <t>イタバシク</t>
    </rPh>
    <rPh sb="6" eb="8">
      <t>イタバシ</t>
    </rPh>
    <phoneticPr fontId="1"/>
  </si>
  <si>
    <t>03-3999-XXXX</t>
    <phoneticPr fontId="1"/>
  </si>
  <si>
    <t>池田　友美</t>
    <rPh sb="0" eb="2">
      <t>イケダ</t>
    </rPh>
    <rPh sb="3" eb="5">
      <t>トモミ</t>
    </rPh>
    <phoneticPr fontId="1"/>
  </si>
  <si>
    <t>222-0022</t>
    <phoneticPr fontId="1"/>
  </si>
  <si>
    <t>千葉県市川市港北区篠原東1-8-X</t>
    <rPh sb="0" eb="3">
      <t>チバケン</t>
    </rPh>
    <rPh sb="3" eb="5">
      <t>イチカワ</t>
    </rPh>
    <rPh sb="5" eb="6">
      <t>シ</t>
    </rPh>
    <rPh sb="6" eb="9">
      <t>コウホクク</t>
    </rPh>
    <rPh sb="9" eb="12">
      <t>シノハラヒガシ</t>
    </rPh>
    <phoneticPr fontId="1"/>
  </si>
  <si>
    <t>045-222-XXXX</t>
    <phoneticPr fontId="1"/>
  </si>
  <si>
    <t>小野　雄介</t>
    <rPh sb="0" eb="2">
      <t>オノ</t>
    </rPh>
    <rPh sb="3" eb="5">
      <t>ユウスケ</t>
    </rPh>
    <phoneticPr fontId="1"/>
  </si>
  <si>
    <t>100-0005</t>
    <phoneticPr fontId="1"/>
  </si>
  <si>
    <t>東京都千代田区丸の内6-2-X</t>
    <rPh sb="0" eb="3">
      <t>トウキョウト</t>
    </rPh>
    <rPh sb="3" eb="7">
      <t>チヨダク</t>
    </rPh>
    <rPh sb="7" eb="8">
      <t>マル</t>
    </rPh>
    <rPh sb="9" eb="10">
      <t>ウチ</t>
    </rPh>
    <phoneticPr fontId="1"/>
  </si>
  <si>
    <t>竹田　真美</t>
    <rPh sb="0" eb="2">
      <t>タケダ</t>
    </rPh>
    <rPh sb="3" eb="5">
      <t>マミ</t>
    </rPh>
    <phoneticPr fontId="1"/>
  </si>
  <si>
    <t>180-0004</t>
    <phoneticPr fontId="1"/>
  </si>
  <si>
    <t>東京都武蔵野市吉祥寺本町1-30-X</t>
    <rPh sb="0" eb="3">
      <t>トウキョウト</t>
    </rPh>
    <rPh sb="3" eb="7">
      <t>ムサシノシ</t>
    </rPh>
    <rPh sb="7" eb="10">
      <t>キチジョウジ</t>
    </rPh>
    <rPh sb="10" eb="12">
      <t>ホンチョウ</t>
    </rPh>
    <phoneticPr fontId="1"/>
  </si>
  <si>
    <t>0422-22-XXXX</t>
    <phoneticPr fontId="1"/>
  </si>
  <si>
    <t>門脇　徹</t>
    <rPh sb="0" eb="2">
      <t>カドワキ</t>
    </rPh>
    <rPh sb="3" eb="4">
      <t>トオル</t>
    </rPh>
    <phoneticPr fontId="1"/>
  </si>
  <si>
    <t>220-0012</t>
    <phoneticPr fontId="1"/>
  </si>
  <si>
    <t>群馬県前橋市西区みなとみらい2-3-X</t>
    <rPh sb="0" eb="3">
      <t>グンマケン</t>
    </rPh>
    <rPh sb="3" eb="5">
      <t>マエバシ</t>
    </rPh>
    <rPh sb="5" eb="6">
      <t>シ</t>
    </rPh>
    <rPh sb="6" eb="8">
      <t>ニシク</t>
    </rPh>
    <phoneticPr fontId="1"/>
  </si>
  <si>
    <t>045-555-XXXX</t>
    <phoneticPr fontId="1"/>
  </si>
  <si>
    <t>中島　誠</t>
    <rPh sb="0" eb="2">
      <t>ナカシマ</t>
    </rPh>
    <rPh sb="3" eb="4">
      <t>マコト</t>
    </rPh>
    <phoneticPr fontId="1"/>
  </si>
  <si>
    <t>157-0074</t>
    <phoneticPr fontId="1"/>
  </si>
  <si>
    <t>東京都世田谷区大蔵4-5-X</t>
    <rPh sb="0" eb="3">
      <t>トウキョウト</t>
    </rPh>
    <rPh sb="3" eb="7">
      <t>セタガヤク</t>
    </rPh>
    <rPh sb="7" eb="9">
      <t>オオクラ</t>
    </rPh>
    <phoneticPr fontId="1"/>
  </si>
  <si>
    <t>03-3411-XXXX</t>
    <phoneticPr fontId="1"/>
  </si>
  <si>
    <t>天野　倫子</t>
    <rPh sb="0" eb="2">
      <t>アマノ</t>
    </rPh>
    <rPh sb="3" eb="5">
      <t>リンコ</t>
    </rPh>
    <phoneticPr fontId="1"/>
  </si>
  <si>
    <t>241-0801</t>
    <phoneticPr fontId="1"/>
  </si>
  <si>
    <t>東京都杉並区若葉台5-1-X</t>
    <rPh sb="0" eb="3">
      <t>トウキョウト</t>
    </rPh>
    <rPh sb="3" eb="6">
      <t>スギナミク</t>
    </rPh>
    <rPh sb="6" eb="9">
      <t>ワカバダイ</t>
    </rPh>
    <phoneticPr fontId="1"/>
  </si>
  <si>
    <t>045-999-XXXX</t>
    <phoneticPr fontId="1"/>
  </si>
  <si>
    <t>坂口　直人</t>
    <rPh sb="0" eb="2">
      <t>サカグチ</t>
    </rPh>
    <rPh sb="3" eb="5">
      <t>ナオト</t>
    </rPh>
    <phoneticPr fontId="1"/>
  </si>
  <si>
    <t>153-0051</t>
    <phoneticPr fontId="1"/>
  </si>
  <si>
    <t>東京都目黒区上目黒3-5-X</t>
    <rPh sb="0" eb="3">
      <t>トウキョウト</t>
    </rPh>
    <rPh sb="3" eb="6">
      <t>メグロク</t>
    </rPh>
    <rPh sb="6" eb="9">
      <t>カミメグロ</t>
    </rPh>
    <phoneticPr fontId="1"/>
  </si>
  <si>
    <t>03-5777-XXXX</t>
    <phoneticPr fontId="1"/>
  </si>
  <si>
    <t>平田　邦夫</t>
    <rPh sb="0" eb="2">
      <t>ヒラタ</t>
    </rPh>
    <rPh sb="3" eb="5">
      <t>クニオ</t>
    </rPh>
    <phoneticPr fontId="1"/>
  </si>
  <si>
    <t>270-0002</t>
    <phoneticPr fontId="1"/>
  </si>
  <si>
    <t>千葉県松戸市平賀2-X</t>
    <rPh sb="0" eb="3">
      <t>チバケン</t>
    </rPh>
    <rPh sb="3" eb="6">
      <t>マツドシ</t>
    </rPh>
    <rPh sb="6" eb="8">
      <t>ヒラガ</t>
    </rPh>
    <phoneticPr fontId="1"/>
  </si>
  <si>
    <t>047-732-XXXX</t>
    <phoneticPr fontId="1"/>
  </si>
  <si>
    <t>会員名簿</t>
    <rPh sb="0" eb="2">
      <t>カイイン</t>
    </rPh>
    <rPh sb="2" eb="4">
      <t>メイボ</t>
    </rPh>
    <phoneticPr fontId="1"/>
  </si>
  <si>
    <t>会員番号</t>
    <rPh sb="0" eb="2">
      <t>カイイン</t>
    </rPh>
    <rPh sb="2" eb="4">
      <t>バンゴウ</t>
    </rPh>
    <phoneticPr fontId="2"/>
  </si>
  <si>
    <t>名前</t>
    <rPh sb="0" eb="2">
      <t>ナマエ</t>
    </rPh>
    <phoneticPr fontId="2"/>
  </si>
  <si>
    <t>Name</t>
    <phoneticPr fontId="1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</si>
  <si>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</si>
  <si>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</si>
  <si>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会員種別</t>
    <rPh sb="0" eb="2">
      <t>カイイン</t>
    </rPh>
    <rPh sb="2" eb="4">
      <t>シュベツ</t>
    </rPh>
    <phoneticPr fontId="2"/>
  </si>
  <si>
    <t>浜口ふみ</t>
    <rPh sb="0" eb="2">
      <t>ハマグチ</t>
    </rPh>
    <phoneticPr fontId="3"/>
  </si>
  <si>
    <t>Humi Hanaguchi</t>
    <phoneticPr fontId="1"/>
  </si>
  <si>
    <t>東京都</t>
    <rPh sb="0" eb="3">
      <t>トウキョウト</t>
    </rPh>
    <phoneticPr fontId="2"/>
  </si>
  <si>
    <t>ゴールド</t>
    <phoneticPr fontId="4"/>
  </si>
  <si>
    <t>大原友香</t>
    <rPh sb="0" eb="2">
      <t>オオハラ</t>
    </rPh>
    <rPh sb="2" eb="4">
      <t>トモカ</t>
    </rPh>
    <phoneticPr fontId="3"/>
  </si>
  <si>
    <t>Yuka Ohara</t>
    <phoneticPr fontId="1"/>
  </si>
  <si>
    <t>千葉県</t>
    <phoneticPr fontId="2"/>
  </si>
  <si>
    <t>市川市港北区篠原東1-8-X</t>
    <rPh sb="3" eb="6">
      <t>コウホクク</t>
    </rPh>
    <rPh sb="6" eb="8">
      <t>シノハラ</t>
    </rPh>
    <rPh sb="8" eb="9">
      <t>ヒガシ</t>
    </rPh>
    <phoneticPr fontId="2"/>
  </si>
  <si>
    <t>一般</t>
    <rPh sb="0" eb="2">
      <t>イッパン</t>
    </rPh>
    <phoneticPr fontId="2"/>
  </si>
  <si>
    <t>住吉奈々</t>
    <rPh sb="0" eb="2">
      <t>スミヨシ</t>
    </rPh>
    <rPh sb="2" eb="4">
      <t>ナナ</t>
    </rPh>
    <phoneticPr fontId="3"/>
  </si>
  <si>
    <t>Nana Sumiyoshi</t>
    <phoneticPr fontId="1"/>
  </si>
  <si>
    <t>市川市西区高島2-16-X</t>
    <rPh sb="3" eb="5">
      <t>ニシク</t>
    </rPh>
    <rPh sb="5" eb="7">
      <t>タカシマ</t>
    </rPh>
    <phoneticPr fontId="2"/>
  </si>
  <si>
    <t>紀藤江里</t>
    <rPh sb="0" eb="2">
      <t>キトウ</t>
    </rPh>
    <rPh sb="2" eb="4">
      <t>エリ</t>
    </rPh>
    <phoneticPr fontId="3"/>
  </si>
  <si>
    <t>Eri Kitou</t>
    <phoneticPr fontId="1"/>
  </si>
  <si>
    <t>新宿区四谷3-4-X</t>
    <rPh sb="0" eb="3">
      <t>シンジュクク</t>
    </rPh>
    <rPh sb="3" eb="5">
      <t>ヨツヤ</t>
    </rPh>
    <phoneticPr fontId="2"/>
  </si>
  <si>
    <t>斉藤賢治</t>
    <rPh sb="0" eb="2">
      <t>サイトウ</t>
    </rPh>
    <rPh sb="2" eb="4">
      <t>ケンジ</t>
    </rPh>
    <phoneticPr fontId="3"/>
  </si>
  <si>
    <t>Kenji Saitou</t>
    <phoneticPr fontId="1"/>
  </si>
  <si>
    <t>千代田区外神田8-9-X</t>
    <rPh sb="0" eb="4">
      <t>チヨダク</t>
    </rPh>
    <rPh sb="4" eb="7">
      <t>ソトカンダ</t>
    </rPh>
    <phoneticPr fontId="2"/>
  </si>
  <si>
    <t>富田優</t>
    <rPh sb="0" eb="2">
      <t>トミタ</t>
    </rPh>
    <rPh sb="2" eb="3">
      <t>ユウ</t>
    </rPh>
    <phoneticPr fontId="3"/>
  </si>
  <si>
    <t>Yu Tomita</t>
    <phoneticPr fontId="1"/>
  </si>
  <si>
    <t>市川市旭区柏町1-4-X</t>
    <rPh sb="3" eb="5">
      <t>アサヒク</t>
    </rPh>
    <rPh sb="5" eb="6">
      <t>カシワ</t>
    </rPh>
    <rPh sb="6" eb="7">
      <t>チョウ</t>
    </rPh>
    <phoneticPr fontId="2"/>
  </si>
  <si>
    <t>大木紗枝</t>
    <rPh sb="0" eb="2">
      <t>オオキ</t>
    </rPh>
    <rPh sb="2" eb="4">
      <t>サエ</t>
    </rPh>
    <phoneticPr fontId="3"/>
  </si>
  <si>
    <t>Sae Ooki</t>
    <phoneticPr fontId="1"/>
  </si>
  <si>
    <t>市川市中区石川町6-4-X</t>
    <rPh sb="3" eb="5">
      <t>ナカク</t>
    </rPh>
    <rPh sb="5" eb="8">
      <t>イシカワチョウ</t>
    </rPh>
    <phoneticPr fontId="2"/>
  </si>
  <si>
    <t>影山真子</t>
    <rPh sb="0" eb="2">
      <t>カゲヤマ</t>
    </rPh>
    <rPh sb="2" eb="4">
      <t>マコ</t>
    </rPh>
    <phoneticPr fontId="3"/>
  </si>
  <si>
    <t>Mako Kageyama</t>
    <phoneticPr fontId="1"/>
  </si>
  <si>
    <t>市川市中区扇町1-2-X</t>
    <rPh sb="3" eb="5">
      <t>ナカク</t>
    </rPh>
    <rPh sb="5" eb="7">
      <t>オウギマチ</t>
    </rPh>
    <phoneticPr fontId="2"/>
  </si>
  <si>
    <t>保井忍</t>
    <rPh sb="0" eb="2">
      <t>ヤスイ</t>
    </rPh>
    <rPh sb="2" eb="3">
      <t>シノブ</t>
    </rPh>
    <phoneticPr fontId="3"/>
  </si>
  <si>
    <t>Shinobu Yasui</t>
    <phoneticPr fontId="1"/>
  </si>
  <si>
    <t>渋谷区広尾5-14-X</t>
    <rPh sb="0" eb="3">
      <t>シブヤク</t>
    </rPh>
    <rPh sb="3" eb="5">
      <t>ヒロオ</t>
    </rPh>
    <phoneticPr fontId="2"/>
  </si>
  <si>
    <t>吉岡まり</t>
    <rPh sb="0" eb="2">
      <t>ヨシオカ</t>
    </rPh>
    <phoneticPr fontId="3"/>
  </si>
  <si>
    <t>Mari Yoshioka</t>
    <phoneticPr fontId="1"/>
  </si>
  <si>
    <t>藤沢市川名1-5-X</t>
    <rPh sb="0" eb="3">
      <t>フジサワシ</t>
    </rPh>
    <rPh sb="3" eb="5">
      <t>カワナ</t>
    </rPh>
    <phoneticPr fontId="2"/>
  </si>
  <si>
    <t>桜田美祢</t>
    <rPh sb="0" eb="2">
      <t>サクラダ</t>
    </rPh>
    <rPh sb="2" eb="4">
      <t>ミヤ</t>
    </rPh>
    <phoneticPr fontId="3"/>
  </si>
  <si>
    <t>Mine Sakurada</t>
    <phoneticPr fontId="1"/>
  </si>
  <si>
    <t>逗子市逗子5-4-X</t>
    <rPh sb="0" eb="3">
      <t>ズシシ</t>
    </rPh>
    <rPh sb="3" eb="5">
      <t>ズシ</t>
    </rPh>
    <phoneticPr fontId="2"/>
  </si>
  <si>
    <t>北村博久</t>
    <rPh sb="0" eb="2">
      <t>キタムラ</t>
    </rPh>
    <rPh sb="2" eb="4">
      <t>ヒロヒサ</t>
    </rPh>
    <phoneticPr fontId="3"/>
  </si>
  <si>
    <t>Hirohisa Kitamura</t>
    <phoneticPr fontId="1"/>
  </si>
  <si>
    <t>港区南青山2-4-X</t>
    <rPh sb="0" eb="2">
      <t>ミナトク</t>
    </rPh>
    <rPh sb="2" eb="3">
      <t>ミナミ</t>
    </rPh>
    <rPh sb="3" eb="5">
      <t>アオヤマ</t>
    </rPh>
    <phoneticPr fontId="2"/>
  </si>
  <si>
    <t>田嶋あかね</t>
    <rPh sb="0" eb="2">
      <t>タジマ</t>
    </rPh>
    <phoneticPr fontId="3"/>
  </si>
  <si>
    <t>Akane Tajime</t>
    <phoneticPr fontId="1"/>
  </si>
  <si>
    <t>港区麻布十番3-3-X</t>
    <rPh sb="0" eb="2">
      <t>ミナトク</t>
    </rPh>
    <rPh sb="2" eb="6">
      <t>アザブジュウバン</t>
    </rPh>
    <phoneticPr fontId="2"/>
  </si>
  <si>
    <t>佐々木京香</t>
    <rPh sb="0" eb="3">
      <t>ササキ</t>
    </rPh>
    <rPh sb="3" eb="5">
      <t>キョウカ</t>
    </rPh>
    <phoneticPr fontId="3"/>
  </si>
  <si>
    <t>Kyouka Sasaki</t>
    <phoneticPr fontId="1"/>
  </si>
  <si>
    <t>市川市港北区日吉1-8-X</t>
    <rPh sb="3" eb="6">
      <t>コウホクク</t>
    </rPh>
    <rPh sb="6" eb="8">
      <t>ヒヨシ</t>
    </rPh>
    <phoneticPr fontId="2"/>
  </si>
  <si>
    <t>黒田英華</t>
    <rPh sb="0" eb="2">
      <t>クロダ</t>
    </rPh>
    <rPh sb="2" eb="3">
      <t>ヒデ</t>
    </rPh>
    <rPh sb="3" eb="4">
      <t>カ</t>
    </rPh>
    <phoneticPr fontId="3"/>
  </si>
  <si>
    <t>Hideka Kuroda</t>
    <phoneticPr fontId="1"/>
  </si>
  <si>
    <t>文京区根津2-5-X</t>
    <rPh sb="0" eb="3">
      <t>ブンキョウク</t>
    </rPh>
    <rPh sb="3" eb="5">
      <t>ネヅ</t>
    </rPh>
    <phoneticPr fontId="2"/>
  </si>
  <si>
    <t>田中浩二</t>
    <rPh sb="0" eb="2">
      <t>タナカ</t>
    </rPh>
    <rPh sb="2" eb="4">
      <t>コウジ</t>
    </rPh>
    <phoneticPr fontId="3"/>
  </si>
  <si>
    <t>Kouji Tanaka</t>
    <phoneticPr fontId="1"/>
  </si>
  <si>
    <t>千代田区大手町3-1-X</t>
    <rPh sb="0" eb="4">
      <t>チヨダク</t>
    </rPh>
    <rPh sb="4" eb="7">
      <t>オオテマチ</t>
    </rPh>
    <phoneticPr fontId="2"/>
  </si>
  <si>
    <t>高木沙耶香</t>
    <rPh sb="0" eb="2">
      <t>タカギ</t>
    </rPh>
    <rPh sb="2" eb="5">
      <t>サヤカ</t>
    </rPh>
    <phoneticPr fontId="3"/>
  </si>
  <si>
    <t>市川市西区みなとみらい2-1-X</t>
    <rPh sb="3" eb="5">
      <t>ニシク</t>
    </rPh>
    <phoneticPr fontId="2"/>
  </si>
  <si>
    <t>遠藤正晴</t>
    <rPh sb="0" eb="2">
      <t>エンドウ</t>
    </rPh>
    <rPh sb="2" eb="4">
      <t>マサハル</t>
    </rPh>
    <phoneticPr fontId="3"/>
  </si>
  <si>
    <t>新宿区西新宿2-5-X</t>
    <rPh sb="0" eb="3">
      <t>シンジュクク</t>
    </rPh>
    <rPh sb="3" eb="6">
      <t>ニシシンジュク</t>
    </rPh>
    <phoneticPr fontId="2"/>
  </si>
  <si>
    <t>菊池倫子</t>
    <rPh sb="0" eb="2">
      <t>キクチ</t>
    </rPh>
    <rPh sb="2" eb="4">
      <t>トモコ</t>
    </rPh>
    <phoneticPr fontId="3"/>
  </si>
  <si>
    <t>市川市中区桜木町1-4-X</t>
    <rPh sb="3" eb="5">
      <t>ナカク</t>
    </rPh>
    <rPh sb="5" eb="8">
      <t>サクラギチョウ</t>
    </rPh>
    <phoneticPr fontId="2"/>
  </si>
  <si>
    <t>前原美智子</t>
    <rPh sb="0" eb="2">
      <t>マエハラ</t>
    </rPh>
    <rPh sb="2" eb="5">
      <t>ミチコ</t>
    </rPh>
    <phoneticPr fontId="3"/>
  </si>
  <si>
    <t>市川市鶴見区鶴見中央5-1-X</t>
    <rPh sb="3" eb="6">
      <t>ツルミク</t>
    </rPh>
    <rPh sb="6" eb="8">
      <t>ツルミ</t>
    </rPh>
    <rPh sb="8" eb="10">
      <t>チュウオウ</t>
    </rPh>
    <phoneticPr fontId="2"/>
  </si>
  <si>
    <t>吉田成俊</t>
    <rPh sb="0" eb="2">
      <t>ヨシダ</t>
    </rPh>
    <rPh sb="2" eb="4">
      <t>ナルトシ</t>
    </rPh>
    <phoneticPr fontId="3"/>
  </si>
  <si>
    <t>市川市金沢区釜利谷東2-2-X</t>
    <rPh sb="3" eb="6">
      <t>カナザワク</t>
    </rPh>
    <rPh sb="6" eb="9">
      <t>カマリヤ</t>
    </rPh>
    <rPh sb="9" eb="10">
      <t>ヒガシ</t>
    </rPh>
    <phoneticPr fontId="2"/>
  </si>
  <si>
    <t>赤井義男</t>
    <rPh sb="0" eb="2">
      <t>アカイ</t>
    </rPh>
    <rPh sb="2" eb="4">
      <t>ヨシオ</t>
    </rPh>
    <phoneticPr fontId="3"/>
  </si>
  <si>
    <t>渋谷区恵比寿4-6-X</t>
    <rPh sb="0" eb="3">
      <t>シブヤク</t>
    </rPh>
    <rPh sb="3" eb="6">
      <t>エビス</t>
    </rPh>
    <phoneticPr fontId="2"/>
  </si>
  <si>
    <t>野村博信</t>
    <rPh sb="0" eb="2">
      <t>ノムラ</t>
    </rPh>
    <rPh sb="2" eb="4">
      <t>ヒロノブ</t>
    </rPh>
    <phoneticPr fontId="3"/>
  </si>
  <si>
    <t>逗子市新宿3-4-X</t>
    <rPh sb="0" eb="3">
      <t>ズシシ</t>
    </rPh>
    <rPh sb="3" eb="5">
      <t>シンジュク</t>
    </rPh>
    <phoneticPr fontId="2"/>
  </si>
  <si>
    <t>沖野隆</t>
    <rPh sb="0" eb="2">
      <t>オキノ</t>
    </rPh>
    <rPh sb="2" eb="3">
      <t>タカシ</t>
    </rPh>
    <phoneticPr fontId="3"/>
  </si>
  <si>
    <t>千代田区丸の内6-2-X</t>
    <rPh sb="0" eb="4">
      <t>チヨダク</t>
    </rPh>
    <rPh sb="4" eb="5">
      <t>マル</t>
    </rPh>
    <rPh sb="6" eb="7">
      <t>ウチ</t>
    </rPh>
    <phoneticPr fontId="2"/>
  </si>
  <si>
    <t>仕入れ一覧表</t>
    <rPh sb="0" eb="2">
      <t>シイ</t>
    </rPh>
    <rPh sb="3" eb="6">
      <t>イチランヒョウ</t>
    </rPh>
    <phoneticPr fontId="1"/>
  </si>
  <si>
    <t>問題</t>
    <rPh sb="0" eb="2">
      <t>モンダイ</t>
    </rPh>
    <phoneticPr fontId="1"/>
  </si>
  <si>
    <t>解答</t>
    <rPh sb="0" eb="2">
      <t>カイトウ</t>
    </rPh>
    <phoneticPr fontId="1"/>
  </si>
  <si>
    <t>仕入れ数平均は小数点１位までの表示にしてください。</t>
    <rPh sb="0" eb="2">
      <t>シイ</t>
    </rPh>
    <rPh sb="3" eb="4">
      <t>スウ</t>
    </rPh>
    <rPh sb="4" eb="6">
      <t>ヘイキン</t>
    </rPh>
    <rPh sb="7" eb="10">
      <t>ショウスウテン</t>
    </rPh>
    <rPh sb="11" eb="12">
      <t>イ</t>
    </rPh>
    <rPh sb="15" eb="17">
      <t>ヒョウジ</t>
    </rPh>
    <phoneticPr fontId="1"/>
  </si>
  <si>
    <t>分類名</t>
    <rPh sb="0" eb="2">
      <t>ブンルイ</t>
    </rPh>
    <rPh sb="2" eb="3">
      <t>メイ</t>
    </rPh>
    <phoneticPr fontId="1"/>
  </si>
  <si>
    <t>商品名</t>
    <rPh sb="0" eb="3">
      <t>ショウヒンメイ</t>
    </rPh>
    <phoneticPr fontId="1"/>
  </si>
  <si>
    <t>仕入数</t>
    <rPh sb="0" eb="2">
      <t>シイレ</t>
    </rPh>
    <rPh sb="2" eb="3">
      <t>スウ</t>
    </rPh>
    <phoneticPr fontId="1"/>
  </si>
  <si>
    <t>仕入れ数合計</t>
  </si>
  <si>
    <t>仕入数平均</t>
    <rPh sb="0" eb="2">
      <t>シイレ</t>
    </rPh>
    <rPh sb="2" eb="3">
      <t>スウ</t>
    </rPh>
    <rPh sb="3" eb="5">
      <t>ヘイキン</t>
    </rPh>
    <phoneticPr fontId="1"/>
  </si>
  <si>
    <t>仕入回数</t>
    <rPh sb="0" eb="2">
      <t>シイレ</t>
    </rPh>
    <rPh sb="2" eb="4">
      <t>カイスウ</t>
    </rPh>
    <phoneticPr fontId="1"/>
  </si>
  <si>
    <t>野菜</t>
    <rPh sb="0" eb="2">
      <t>ヤサイ</t>
    </rPh>
    <phoneticPr fontId="1"/>
  </si>
  <si>
    <t>ネギ</t>
    <phoneticPr fontId="1"/>
  </si>
  <si>
    <t>果実</t>
    <rPh sb="0" eb="2">
      <t>カジツ</t>
    </rPh>
    <phoneticPr fontId="1"/>
  </si>
  <si>
    <t>りんご</t>
    <phoneticPr fontId="1"/>
  </si>
  <si>
    <t>魚</t>
    <rPh sb="0" eb="1">
      <t>サカナ</t>
    </rPh>
    <phoneticPr fontId="1"/>
  </si>
  <si>
    <t>アジ</t>
    <phoneticPr fontId="1"/>
  </si>
  <si>
    <t>肉</t>
    <rPh sb="0" eb="1">
      <t>ニク</t>
    </rPh>
    <phoneticPr fontId="1"/>
  </si>
  <si>
    <t>ひき肉</t>
    <rPh sb="2" eb="3">
      <t>ニク</t>
    </rPh>
    <phoneticPr fontId="1"/>
  </si>
  <si>
    <t>だいこん</t>
    <phoneticPr fontId="1"/>
  </si>
  <si>
    <t>みかん</t>
    <phoneticPr fontId="1"/>
  </si>
  <si>
    <t>さば</t>
    <phoneticPr fontId="1"/>
  </si>
  <si>
    <t>豚ロース</t>
    <rPh sb="0" eb="1">
      <t>ブタ</t>
    </rPh>
    <phoneticPr fontId="1"/>
  </si>
  <si>
    <t>レンコン</t>
    <phoneticPr fontId="1"/>
  </si>
  <si>
    <t>いちご</t>
    <phoneticPr fontId="1"/>
  </si>
  <si>
    <t>サケ</t>
    <phoneticPr fontId="1"/>
  </si>
  <si>
    <t>なし</t>
    <phoneticPr fontId="1"/>
  </si>
  <si>
    <t>牛カルビ</t>
    <rPh sb="0" eb="1">
      <t>ギュウ</t>
    </rPh>
    <phoneticPr fontId="1"/>
  </si>
  <si>
    <t>キャベツ</t>
    <phoneticPr fontId="1"/>
  </si>
  <si>
    <t>だいこん</t>
  </si>
  <si>
    <t>レンコン</t>
  </si>
  <si>
    <t>まぐろ</t>
    <phoneticPr fontId="1"/>
  </si>
  <si>
    <t>キャベツ</t>
  </si>
  <si>
    <t>とりささみ</t>
    <phoneticPr fontId="1"/>
  </si>
  <si>
    <t>まぐろ</t>
  </si>
  <si>
    <t>白菜</t>
    <rPh sb="0" eb="2">
      <t>ハクサイ</t>
    </rPh>
    <phoneticPr fontId="1"/>
  </si>
  <si>
    <t>サケ</t>
  </si>
  <si>
    <t>人数</t>
    <rPh sb="0" eb="2">
      <t>ニンズウ</t>
    </rPh>
    <phoneticPr fontId="1"/>
  </si>
  <si>
    <t>男性</t>
    <phoneticPr fontId="1"/>
  </si>
  <si>
    <t>女性</t>
    <phoneticPr fontId="1"/>
  </si>
  <si>
    <t>性別</t>
    <rPh sb="0" eb="2">
      <t>セイベツ</t>
    </rPh>
    <phoneticPr fontId="1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</si>
  <si>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</si>
  <si>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</si>
  <si>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</si>
  <si>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1"/>
  </si>
  <si>
    <t>ポイント</t>
    <phoneticPr fontId="2"/>
  </si>
  <si>
    <t>分類</t>
    <rPh sb="0" eb="2">
      <t>ブンルイ</t>
    </rPh>
    <phoneticPr fontId="1"/>
  </si>
  <si>
    <t>女性</t>
    <rPh sb="0" eb="2">
      <t>ジョセイ</t>
    </rPh>
    <phoneticPr fontId="1"/>
  </si>
  <si>
    <t>105-0022</t>
    <phoneticPr fontId="4"/>
  </si>
  <si>
    <t>港区海岸1-5-X</t>
    <rPh sb="0" eb="2">
      <t>ミナトク</t>
    </rPh>
    <rPh sb="2" eb="4">
      <t>カイガン</t>
    </rPh>
    <phoneticPr fontId="2"/>
  </si>
  <si>
    <t>03-5401-XXXX</t>
    <phoneticPr fontId="4"/>
  </si>
  <si>
    <t>東京都</t>
    <rPh sb="0" eb="3">
      <t>トウキョウト</t>
    </rPh>
    <phoneticPr fontId="1"/>
  </si>
  <si>
    <t>222-0022</t>
    <phoneticPr fontId="4"/>
  </si>
  <si>
    <t>045-331-XXXX</t>
    <phoneticPr fontId="4"/>
  </si>
  <si>
    <t>千葉県</t>
    <rPh sb="0" eb="3">
      <t>チバケン</t>
    </rPh>
    <phoneticPr fontId="1"/>
  </si>
  <si>
    <t>220-0011</t>
    <phoneticPr fontId="4"/>
  </si>
  <si>
    <t>045-535-XXXX</t>
    <phoneticPr fontId="4"/>
  </si>
  <si>
    <t>160-0004</t>
    <phoneticPr fontId="4"/>
  </si>
  <si>
    <t>03-3355-XXXX</t>
    <phoneticPr fontId="4"/>
  </si>
  <si>
    <t>ゴールド会員</t>
    <rPh sb="4" eb="6">
      <t>カイイン</t>
    </rPh>
    <phoneticPr fontId="1"/>
  </si>
  <si>
    <t>男性</t>
    <rPh sb="0" eb="2">
      <t>ダンセイ</t>
    </rPh>
    <phoneticPr fontId="1"/>
  </si>
  <si>
    <t>101-0021</t>
    <phoneticPr fontId="4"/>
  </si>
  <si>
    <t>03-3425-XXXX</t>
    <phoneticPr fontId="4"/>
  </si>
  <si>
    <t>一般会員</t>
    <rPh sb="0" eb="2">
      <t>イッパン</t>
    </rPh>
    <rPh sb="2" eb="4">
      <t>カイイン</t>
    </rPh>
    <phoneticPr fontId="1"/>
  </si>
  <si>
    <t>241-0835</t>
    <phoneticPr fontId="4"/>
  </si>
  <si>
    <t>045-821-XXXX</t>
    <phoneticPr fontId="4"/>
  </si>
  <si>
    <t>231-0868</t>
    <phoneticPr fontId="4"/>
  </si>
  <si>
    <t>045-213-XXXX</t>
    <phoneticPr fontId="4"/>
  </si>
  <si>
    <t>231-0028</t>
    <phoneticPr fontId="4"/>
  </si>
  <si>
    <t>045-355-XXXX</t>
    <phoneticPr fontId="4"/>
  </si>
  <si>
    <t>150-0012</t>
    <phoneticPr fontId="4"/>
  </si>
  <si>
    <t>03-5563-XXXX</t>
    <phoneticPr fontId="4"/>
  </si>
  <si>
    <t>251-0015</t>
    <phoneticPr fontId="4"/>
  </si>
  <si>
    <t>0466-33-XXXX</t>
    <phoneticPr fontId="4"/>
  </si>
  <si>
    <t>ポイント数</t>
    <rPh sb="4" eb="5">
      <t>スウ</t>
    </rPh>
    <phoneticPr fontId="1"/>
  </si>
  <si>
    <t>合計点</t>
    <rPh sb="0" eb="2">
      <t>ゴウケイ</t>
    </rPh>
    <rPh sb="2" eb="3">
      <t>テン</t>
    </rPh>
    <phoneticPr fontId="1"/>
  </si>
  <si>
    <t>249-0006</t>
    <phoneticPr fontId="4"/>
  </si>
  <si>
    <t>046-866-XXXX</t>
    <phoneticPr fontId="4"/>
  </si>
  <si>
    <t>107-0062</t>
    <phoneticPr fontId="4"/>
  </si>
  <si>
    <t>03-5487-XXXX</t>
    <phoneticPr fontId="4"/>
  </si>
  <si>
    <t>106-0045</t>
    <phoneticPr fontId="4"/>
  </si>
  <si>
    <t>03-5644-XXXX</t>
    <phoneticPr fontId="4"/>
  </si>
  <si>
    <t>223-0061</t>
    <phoneticPr fontId="4"/>
  </si>
  <si>
    <t>045-232-XXXX</t>
    <phoneticPr fontId="4"/>
  </si>
  <si>
    <t>平均点</t>
    <rPh sb="0" eb="3">
      <t>ヘイキンテン</t>
    </rPh>
    <phoneticPr fontId="1"/>
  </si>
  <si>
    <t>113-0031</t>
    <phoneticPr fontId="4"/>
  </si>
  <si>
    <t>03-3443-XXXX</t>
    <phoneticPr fontId="4"/>
  </si>
  <si>
    <t>100-0004</t>
    <phoneticPr fontId="4"/>
  </si>
  <si>
    <t>03-3351-XXXX</t>
    <phoneticPr fontId="4"/>
  </si>
  <si>
    <t>220-0012</t>
    <phoneticPr fontId="4"/>
  </si>
  <si>
    <t>045-544-XXXX</t>
    <phoneticPr fontId="4"/>
  </si>
  <si>
    <t>160-0023</t>
    <phoneticPr fontId="4"/>
  </si>
  <si>
    <t>03-5635-XXXX</t>
    <phoneticPr fontId="4"/>
  </si>
  <si>
    <t>231-0062</t>
    <phoneticPr fontId="4"/>
  </si>
  <si>
    <t>045-254-XXXX</t>
    <phoneticPr fontId="4"/>
  </si>
  <si>
    <t>230-0051</t>
    <phoneticPr fontId="4"/>
  </si>
  <si>
    <t>045-443-XXXX</t>
    <phoneticPr fontId="4"/>
  </si>
  <si>
    <t>236-0042</t>
    <phoneticPr fontId="4"/>
  </si>
  <si>
    <t>045-983-XXXX</t>
    <phoneticPr fontId="4"/>
  </si>
  <si>
    <t>150-0013</t>
    <phoneticPr fontId="4"/>
  </si>
  <si>
    <t>03-3554-XXXX</t>
    <phoneticPr fontId="4"/>
  </si>
  <si>
    <t>249-0007</t>
    <phoneticPr fontId="4"/>
  </si>
  <si>
    <t>046-861-XXXX</t>
    <phoneticPr fontId="4"/>
  </si>
  <si>
    <t>100-0005</t>
    <phoneticPr fontId="4"/>
  </si>
  <si>
    <t>03-3311-XXXX</t>
    <phoneticPr fontId="4"/>
  </si>
  <si>
    <t>仕入一覧表をもとに、問題に答えましょう。</t>
    <rPh sb="0" eb="5">
      <t>シイレイチランヒョウ</t>
    </rPh>
    <rPh sb="10" eb="12">
      <t>モンダイ</t>
    </rPh>
    <rPh sb="13" eb="14">
      <t>コタ</t>
    </rPh>
    <phoneticPr fontId="9"/>
  </si>
  <si>
    <t>社員名簿</t>
    <rPh sb="0" eb="4">
      <t>シャインメイボ</t>
    </rPh>
    <phoneticPr fontId="1"/>
  </si>
  <si>
    <t>社員名簿をもとに、それぞれの人数を求めましょう</t>
    <rPh sb="0" eb="4">
      <t>シャインメイボ</t>
    </rPh>
    <rPh sb="14" eb="16">
      <t>ニンズウ</t>
    </rPh>
    <rPh sb="17" eb="18">
      <t>モト</t>
    </rPh>
    <phoneticPr fontId="9"/>
  </si>
  <si>
    <t>2.　会員名簿をもとそれぞれの人数を求めましょう。</t>
    <phoneticPr fontId="1"/>
  </si>
  <si>
    <t>1.　今日の日付を使って会員の年齢を求めましょう（年度が替わると年齢も変わるようにします。）</t>
    <rPh sb="3" eb="5">
      <t>キョウ</t>
    </rPh>
    <rPh sb="6" eb="8">
      <t>ヒヅケ</t>
    </rPh>
    <rPh sb="9" eb="10">
      <t>ツカ</t>
    </rPh>
    <rPh sb="12" eb="14">
      <t>カイイン</t>
    </rPh>
    <rPh sb="15" eb="17">
      <t>ネンレイ</t>
    </rPh>
    <rPh sb="18" eb="19">
      <t>モト</t>
    </rPh>
    <phoneticPr fontId="1"/>
  </si>
  <si>
    <t>ポイント平均</t>
    <rPh sb="4" eb="6">
      <t>ヘイキン</t>
    </rPh>
    <phoneticPr fontId="1"/>
  </si>
  <si>
    <t>1.　氏名の左から２文字を取り出してください</t>
    <phoneticPr fontId="1"/>
  </si>
  <si>
    <t>2.　社員IDの右から２文字を取り出してください</t>
    <phoneticPr fontId="1"/>
  </si>
  <si>
    <t>4　C列をすべて大文字にしてください</t>
    <rPh sb="8" eb="11">
      <t>オオモジ</t>
    </rPh>
    <phoneticPr fontId="1"/>
  </si>
  <si>
    <t>5　C列をすべて小文字にしてください</t>
    <rPh sb="8" eb="11">
      <t>コモジ</t>
    </rPh>
    <phoneticPr fontId="1"/>
  </si>
  <si>
    <t>6.　C列の一文字目を大文字にしてください</t>
    <rPh sb="6" eb="9">
      <t>ヒトモジ</t>
    </rPh>
    <rPh sb="9" eb="10">
      <t>メ</t>
    </rPh>
    <rPh sb="11" eb="12">
      <t>オオ</t>
    </rPh>
    <phoneticPr fontId="1"/>
  </si>
  <si>
    <t>7.　D列とB列を関数を使って結合してください。（間に空白を入れてください）</t>
    <rPh sb="4" eb="5">
      <t>レツ</t>
    </rPh>
    <rPh sb="7" eb="8">
      <t>レツ</t>
    </rPh>
    <rPh sb="9" eb="11">
      <t>カンスウ</t>
    </rPh>
    <rPh sb="12" eb="13">
      <t>ツカ</t>
    </rPh>
    <rPh sb="15" eb="17">
      <t>ケツゴウ</t>
    </rPh>
    <rPh sb="25" eb="26">
      <t>アイダ</t>
    </rPh>
    <rPh sb="27" eb="29">
      <t>クウハク</t>
    </rPh>
    <rPh sb="30" eb="31">
      <t>イ</t>
    </rPh>
    <phoneticPr fontId="1"/>
  </si>
  <si>
    <t>3.　住所の4文字目から3文字分を取り出してください</t>
    <phoneticPr fontId="1"/>
  </si>
  <si>
    <t>経理部</t>
    <rPh sb="0" eb="3">
      <t>ケイリブ</t>
    </rPh>
    <phoneticPr fontId="1"/>
  </si>
  <si>
    <t>問題１</t>
    <rPh sb="0" eb="2">
      <t>モンダイ</t>
    </rPh>
    <phoneticPr fontId="1"/>
  </si>
  <si>
    <t>問題２</t>
    <rPh sb="0" eb="2">
      <t>モンダイ</t>
    </rPh>
    <phoneticPr fontId="1"/>
  </si>
  <si>
    <t>問題３</t>
    <rPh sb="0" eb="2">
      <t>モンダイ</t>
    </rPh>
    <phoneticPr fontId="1"/>
  </si>
  <si>
    <t>問題４</t>
    <rPh sb="0" eb="2">
      <t>モンダイ</t>
    </rPh>
    <phoneticPr fontId="1"/>
  </si>
  <si>
    <t>問題５</t>
    <rPh sb="0" eb="2">
      <t>モンダイ</t>
    </rPh>
    <phoneticPr fontId="1"/>
  </si>
  <si>
    <t>問題６</t>
    <rPh sb="0" eb="2">
      <t>モンダイ</t>
    </rPh>
    <phoneticPr fontId="1"/>
  </si>
  <si>
    <t>問題７</t>
    <rPh sb="0" eb="2">
      <t>モンダイ</t>
    </rPh>
    <phoneticPr fontId="1"/>
  </si>
  <si>
    <t>1.　会員番号の右から４文字を取り出してください</t>
    <rPh sb="3" eb="5">
      <t>カイイン</t>
    </rPh>
    <rPh sb="5" eb="7">
      <t>バンゴウ</t>
    </rPh>
    <phoneticPr fontId="1"/>
  </si>
  <si>
    <t>2.　名前の左から２文字を取り出してください</t>
    <rPh sb="3" eb="5">
      <t>ナマエ</t>
    </rPh>
    <phoneticPr fontId="1"/>
  </si>
  <si>
    <t>3.　住所１と住所２を関数を使って結合してください</t>
    <rPh sb="3" eb="5">
      <t>ジュウショ</t>
    </rPh>
    <rPh sb="7" eb="9">
      <t>ジュウショ</t>
    </rPh>
    <rPh sb="11" eb="13">
      <t>カンスウ</t>
    </rPh>
    <rPh sb="14" eb="15">
      <t>ツカ</t>
    </rPh>
    <rPh sb="17" eb="19">
      <t>ケツゴウ</t>
    </rPh>
    <phoneticPr fontId="1"/>
  </si>
  <si>
    <t>港南区海岸</t>
    <rPh sb="0" eb="2">
      <t>コウナン</t>
    </rPh>
    <rPh sb="2" eb="3">
      <t>ク</t>
    </rPh>
    <rPh sb="3" eb="5">
      <t>カイガン</t>
    </rPh>
    <phoneticPr fontId="2"/>
  </si>
  <si>
    <t>市川市港北区篠原東</t>
    <phoneticPr fontId="2"/>
  </si>
  <si>
    <t>市川市西区高島</t>
    <rPh sb="3" eb="5">
      <t>ニシク</t>
    </rPh>
    <rPh sb="5" eb="7">
      <t>タカシマ</t>
    </rPh>
    <phoneticPr fontId="2"/>
  </si>
  <si>
    <t>新宿区四谷</t>
    <rPh sb="0" eb="3">
      <t>シンジュクク</t>
    </rPh>
    <rPh sb="3" eb="5">
      <t>ヨツヤ</t>
    </rPh>
    <phoneticPr fontId="2"/>
  </si>
  <si>
    <t>千代田区外神田</t>
    <rPh sb="0" eb="4">
      <t>チヨダク</t>
    </rPh>
    <rPh sb="4" eb="7">
      <t>ソトカンダ</t>
    </rPh>
    <phoneticPr fontId="2"/>
  </si>
  <si>
    <t>市川市旭区柏町</t>
    <rPh sb="3" eb="5">
      <t>アサヒク</t>
    </rPh>
    <rPh sb="5" eb="6">
      <t>カシワ</t>
    </rPh>
    <rPh sb="6" eb="7">
      <t>チョウ</t>
    </rPh>
    <phoneticPr fontId="2"/>
  </si>
  <si>
    <t>市川市中区石川町</t>
    <rPh sb="3" eb="5">
      <t>ナカク</t>
    </rPh>
    <rPh sb="5" eb="8">
      <t>イシカワチョウ</t>
    </rPh>
    <phoneticPr fontId="2"/>
  </si>
  <si>
    <t>市川市中区扇町</t>
    <rPh sb="3" eb="5">
      <t>ナカク</t>
    </rPh>
    <rPh sb="5" eb="7">
      <t>オウギマチ</t>
    </rPh>
    <phoneticPr fontId="2"/>
  </si>
  <si>
    <t>渋谷区広尾</t>
    <rPh sb="0" eb="3">
      <t>シブヤク</t>
    </rPh>
    <rPh sb="3" eb="5">
      <t>ヒロオ</t>
    </rPh>
    <phoneticPr fontId="2"/>
  </si>
  <si>
    <t>藤沢市川名</t>
    <rPh sb="0" eb="3">
      <t>フジサワシ</t>
    </rPh>
    <rPh sb="3" eb="5">
      <t>カワナ</t>
    </rPh>
    <phoneticPr fontId="2"/>
  </si>
  <si>
    <t>逗子市逗子</t>
    <rPh sb="0" eb="3">
      <t>ズシシ</t>
    </rPh>
    <rPh sb="3" eb="5">
      <t>ズシ</t>
    </rPh>
    <phoneticPr fontId="2"/>
  </si>
  <si>
    <t>港区南青山</t>
    <rPh sb="0" eb="2">
      <t>ミナトク</t>
    </rPh>
    <rPh sb="2" eb="3">
      <t>ミナミ</t>
    </rPh>
    <rPh sb="3" eb="5">
      <t>アオヤマ</t>
    </rPh>
    <phoneticPr fontId="2"/>
  </si>
  <si>
    <t>港区麻布十番</t>
    <rPh sb="0" eb="2">
      <t>ミナトク</t>
    </rPh>
    <rPh sb="2" eb="6">
      <t>アザブジュウバン</t>
    </rPh>
    <phoneticPr fontId="2"/>
  </si>
  <si>
    <t>市川市港北区日吉</t>
    <rPh sb="3" eb="6">
      <t>コウホクク</t>
    </rPh>
    <rPh sb="6" eb="8">
      <t>ヒヨシ</t>
    </rPh>
    <phoneticPr fontId="2"/>
  </si>
  <si>
    <t>文京区根津</t>
    <rPh sb="0" eb="3">
      <t>ブンキョウク</t>
    </rPh>
    <rPh sb="3" eb="5">
      <t>ネヅ</t>
    </rPh>
    <phoneticPr fontId="2"/>
  </si>
  <si>
    <t>千代田区大手町</t>
    <rPh sb="0" eb="4">
      <t>チヨダク</t>
    </rPh>
    <rPh sb="4" eb="7">
      <t>オオテマチ</t>
    </rPh>
    <phoneticPr fontId="2"/>
  </si>
  <si>
    <t>復習</t>
    <rPh sb="0" eb="2">
      <t>フクシュウ</t>
    </rPh>
    <phoneticPr fontId="1"/>
  </si>
  <si>
    <t>4.　C列をすべて大文字にしてください</t>
    <rPh sb="9" eb="12">
      <t>オオモジ</t>
    </rPh>
    <phoneticPr fontId="1"/>
  </si>
  <si>
    <t>5.　C列をすべて小文字にしてください</t>
    <rPh sb="9" eb="12">
      <t>コモジ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</si>
</sst>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6"/>
      <color theme="3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8"/>
      <color indexed="8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11" fillId="6" borderId="1">
      <alignment horizontal="center" vertical="center"/>
    </xf>
    <xf numFmtId="0" fontId="17" fillId="0" borderId="3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 applyAlignment="1">
      <alignment vertical="center" textRotation="45"/>
    </xf>
    <xf numFmtId="0" fontId="0" fillId="2" borderId="1" xfId="0" applyFill="1" applyBorder="1">
      <alignment vertical="center"/>
    </xf>
    <xf numFmtId="0" fontId="0" fillId="0" borderId="0" xfId="0" quotePrefix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1" xfId="0" applyNumberFormat="1" applyBorder="1">
      <alignment vertical="center"/>
    </xf>
    <xf numFmtId="0" fontId="10" fillId="0" borderId="0" xfId="1">
      <alignment vertical="center"/>
    </xf>
    <xf numFmtId="1" fontId="0" fillId="0" borderId="1" xfId="0" applyNumberFormat="1" applyBorder="1">
      <alignment vertical="center"/>
    </xf>
    <xf numFmtId="0" fontId="8" fillId="0" borderId="3" xfId="0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1" fillId="6" borderId="0" xfId="2" applyBorder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6" borderId="1" xfId="2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1" fillId="6" borderId="4" xfId="2" applyBorder="1" applyAlignment="1">
      <alignment horizontal="center" vertical="center"/>
    </xf>
    <xf numFmtId="0" fontId="11" fillId="6" borderId="5" xfId="2" applyBorder="1" applyAlignment="1">
      <alignment horizontal="center" vertical="center"/>
    </xf>
    <xf numFmtId="0" fontId="11" fillId="6" borderId="6" xfId="2" applyBorder="1" applyAlignment="1">
      <alignment horizontal="center" vertical="center"/>
    </xf>
    <xf numFmtId="0" fontId="17" fillId="0" borderId="3" xfId="3">
      <alignment vertical="center"/>
    </xf>
    <xf numFmtId="0" fontId="5" fillId="0" borderId="1" xfId="0" applyFont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2" xfId="0" applyFont="1" applyFill="1" applyBorder="1" applyAlignment="1"/>
    <xf numFmtId="0" fontId="7" fillId="8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/>
    <xf numFmtId="0" fontId="7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">
    <cellStyle name="スタイル 1" xfId="2" xr:uid="{93B5FD8E-23FC-42C8-B295-71586C50CA47}"/>
    <cellStyle name="数式" xfId="1" xr:uid="{3277178C-763D-4C7F-BD6B-935C8D774951}"/>
    <cellStyle name="標準" xfId="0" builtinId="0"/>
    <cellStyle name="問題" xfId="3" xr:uid="{FEBC2B9B-C77A-4AF6-BFB9-46532CBD58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M43"/>
  <sheetViews>
    <sheetView workbookViewId="0">
      <pane ySplit="9" topLeftCell="A10" activePane="bottomLeft" state="frozen"/>
      <selection sqref="A1:F1"/>
      <selection pane="bottomLeft" activeCell="G44" sqref="G44"/>
    </sheetView>
  </sheetViews>
  <sheetFormatPr defaultRowHeight="18.75" x14ac:dyDescent="0.4"/>
  <cols>
    <col min="1" max="1" width="7.625" bestFit="1" customWidth="1"/>
    <col min="2" max="2" width="11" bestFit="1" customWidth="1"/>
    <col min="3" max="3" width="19.75" bestFit="1" customWidth="1"/>
    <col min="4" max="4" width="7.125" bestFit="1" customWidth="1"/>
    <col min="5" max="5" width="31.125" bestFit="1" customWidth="1"/>
    <col min="6" max="6" width="14.75" bestFit="1" customWidth="1"/>
    <col min="7" max="9" width="12.875" customWidth="1"/>
    <col min="10" max="10" width="19.875" bestFit="1" customWidth="1"/>
    <col min="11" max="11" width="16.75" bestFit="1" customWidth="1"/>
    <col min="12" max="12" width="17.375" bestFit="1" customWidth="1"/>
    <col min="13" max="13" width="27.5" bestFit="1" customWidth="1"/>
  </cols>
  <sheetData>
    <row r="1" spans="1:13" ht="25.5" x14ac:dyDescent="0.4">
      <c r="A1" s="30" t="s">
        <v>206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</row>
    <row r="3" spans="1:13" ht="19.5" x14ac:dyDescent="0.4">
      <c r="A3" s="33" t="s">
        <v>315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9.5" x14ac:dyDescent="0.4">
      <c r="A4" s="33" t="s">
        <v>316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9.5" x14ac:dyDescent="0.4">
      <c r="A5" s="33" t="s">
        <v>321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9.5" x14ac:dyDescent="0.4">
      <c r="A6" s="33" t="s">
        <v>317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9.5" x14ac:dyDescent="0.4">
      <c r="A7" s="33" t="s">
        <v>318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9.5" x14ac:dyDescent="0.4">
      <c r="A8" s="33" t="s">
        <v>319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9.5" x14ac:dyDescent="0.4">
      <c r="A9" s="33" t="s">
        <v>320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1" spans="1:13" ht="30" x14ac:dyDescent="0.4">
      <c r="A11" s="28" t="s">
        <v>310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4">
      <c r="A12" s="26" t="s">
        <v>0</v>
      </c>
      <c r="B12" s="26" t="s">
        <v>1</v>
      </c>
      <c r="C12" s="26" t="s">
        <v>2</v>
      </c>
      <c r="D12" s="26" t="s">
        <v>3</v>
      </c>
      <c r="E12" s="26" t="s">
        <v>5</v>
      </c>
      <c r="F12" s="26" t="s">
        <v>6</v>
      </c>
      <c r="G12" s="26" t="s">
        <v>7</v>
      </c>
      <c r="H12" s="26" t="s">
        <v>8</v>
      </c>
      <c r="I12" s="26" t="s">
        <v>9</v>
      </c>
      <c r="J12" s="26" t="s">
        <v>10</v>
      </c>
      <c r="K12" s="26" t="s">
        <v>11</v>
      </c>
      <c r="L12" s="26" t="s">
        <v>12</v>
      </c>
      <c r="M12" s="26" t="s">
        <v>13</v>
      </c>
    </row>
    <row r="13" spans="1:13" x14ac:dyDescent="0.4">
      <c r="A13" s="3">
        <v>2001</v>
      </c>
      <c r="B13" s="3" t="s">
        <v>14</v>
      </c>
      <c r="C13" s="3" t="s">
        <v>15</v>
      </c>
      <c r="D13" s="3" t="s">
        <v>16</v>
      </c>
      <c r="E13" s="3" t="s">
        <v>18</v>
      </c>
      <c r="F13" s="3" t="s">
        <v>19</v>
      </c>
      <c r="G13" s="3"/>
      <c r="H13" s="3"/>
      <c r="I13" s="3"/>
      <c r="J13" s="3"/>
      <c r="K13" s="3"/>
      <c r="L13" s="3"/>
      <c r="M13" s="3"/>
    </row>
    <row r="14" spans="1:13" x14ac:dyDescent="0.4">
      <c r="A14" s="3">
        <v>2002</v>
      </c>
      <c r="B14" s="3" t="s">
        <v>20</v>
      </c>
      <c r="C14" s="3" t="s">
        <v>21</v>
      </c>
      <c r="D14" s="3" t="s">
        <v>22</v>
      </c>
      <c r="E14" s="3" t="s">
        <v>24</v>
      </c>
      <c r="F14" s="3" t="s">
        <v>25</v>
      </c>
      <c r="G14" s="3"/>
      <c r="H14" s="3"/>
      <c r="I14" s="3"/>
      <c r="J14" s="3"/>
      <c r="K14" s="3"/>
      <c r="L14" s="3"/>
      <c r="M14" s="3"/>
    </row>
    <row r="15" spans="1:13" x14ac:dyDescent="0.4">
      <c r="A15" s="3">
        <v>2003</v>
      </c>
      <c r="B15" s="3" t="s">
        <v>26</v>
      </c>
      <c r="C15" s="3" t="s">
        <v>27</v>
      </c>
      <c r="D15" s="3" t="s">
        <v>28</v>
      </c>
      <c r="E15" s="3" t="s">
        <v>30</v>
      </c>
      <c r="F15" s="3" t="s">
        <v>31</v>
      </c>
      <c r="G15" s="3"/>
      <c r="H15" s="3"/>
      <c r="I15" s="3"/>
      <c r="J15" s="3"/>
      <c r="K15" s="3"/>
      <c r="L15" s="3"/>
      <c r="M15" s="3"/>
    </row>
    <row r="16" spans="1:13" x14ac:dyDescent="0.4">
      <c r="A16" s="3">
        <v>2004</v>
      </c>
      <c r="B16" s="3" t="s">
        <v>32</v>
      </c>
      <c r="C16" s="3" t="s">
        <v>33</v>
      </c>
      <c r="D16" s="3" t="s">
        <v>28</v>
      </c>
      <c r="E16" s="3" t="s">
        <v>35</v>
      </c>
      <c r="F16" s="3" t="s">
        <v>36</v>
      </c>
      <c r="G16" s="3"/>
      <c r="H16" s="3"/>
      <c r="I16" s="3"/>
      <c r="J16" s="3"/>
      <c r="K16" s="3"/>
      <c r="L16" s="3"/>
      <c r="M16" s="3"/>
    </row>
    <row r="17" spans="1:13" x14ac:dyDescent="0.4">
      <c r="A17" s="3">
        <v>2005</v>
      </c>
      <c r="B17" s="3" t="s">
        <v>37</v>
      </c>
      <c r="C17" s="3" t="s">
        <v>38</v>
      </c>
      <c r="D17" s="3" t="s">
        <v>22</v>
      </c>
      <c r="E17" s="3" t="s">
        <v>40</v>
      </c>
      <c r="F17" s="3" t="s">
        <v>41</v>
      </c>
      <c r="G17" s="3"/>
      <c r="H17" s="3"/>
      <c r="I17" s="3"/>
      <c r="J17" s="3"/>
      <c r="K17" s="3"/>
      <c r="L17" s="3"/>
      <c r="M17" s="3"/>
    </row>
    <row r="18" spans="1:13" x14ac:dyDescent="0.4">
      <c r="A18" s="3">
        <v>2006</v>
      </c>
      <c r="B18" s="3" t="s">
        <v>42</v>
      </c>
      <c r="C18" s="3" t="s">
        <v>43</v>
      </c>
      <c r="D18" s="3" t="s">
        <v>322</v>
      </c>
      <c r="E18" s="3" t="s">
        <v>46</v>
      </c>
      <c r="F18" s="3" t="s">
        <v>47</v>
      </c>
      <c r="G18" s="3"/>
      <c r="H18" s="3"/>
      <c r="I18" s="3"/>
      <c r="J18" s="3"/>
      <c r="K18" s="3"/>
      <c r="L18" s="3"/>
      <c r="M18" s="3"/>
    </row>
    <row r="19" spans="1:13" x14ac:dyDescent="0.4">
      <c r="A19" s="3">
        <v>2007</v>
      </c>
      <c r="B19" s="3" t="s">
        <v>48</v>
      </c>
      <c r="C19" s="3" t="s">
        <v>49</v>
      </c>
      <c r="D19" s="3" t="s">
        <v>16</v>
      </c>
      <c r="E19" s="3" t="s">
        <v>51</v>
      </c>
      <c r="F19" s="3" t="s">
        <v>52</v>
      </c>
      <c r="G19" s="3"/>
      <c r="H19" s="3"/>
      <c r="I19" s="3"/>
      <c r="J19" s="3"/>
      <c r="K19" s="3"/>
      <c r="L19" s="3"/>
      <c r="M19" s="3"/>
    </row>
    <row r="20" spans="1:13" x14ac:dyDescent="0.4">
      <c r="A20" s="3">
        <v>2008</v>
      </c>
      <c r="B20" s="3" t="s">
        <v>53</v>
      </c>
      <c r="C20" s="3" t="s">
        <v>54</v>
      </c>
      <c r="D20" s="3" t="s">
        <v>55</v>
      </c>
      <c r="E20" s="3" t="s">
        <v>57</v>
      </c>
      <c r="F20" s="3" t="s">
        <v>58</v>
      </c>
      <c r="G20" s="3"/>
      <c r="H20" s="3"/>
      <c r="I20" s="3"/>
      <c r="J20" s="3"/>
      <c r="K20" s="3"/>
      <c r="L20" s="3"/>
      <c r="M20" s="3"/>
    </row>
    <row r="21" spans="1:13" x14ac:dyDescent="0.4">
      <c r="A21" s="3">
        <v>2009</v>
      </c>
      <c r="B21" s="3" t="s">
        <v>59</v>
      </c>
      <c r="C21" s="3" t="s">
        <v>60</v>
      </c>
      <c r="D21" s="3" t="s">
        <v>22</v>
      </c>
      <c r="E21" s="3" t="s">
        <v>62</v>
      </c>
      <c r="F21" s="3" t="s">
        <v>63</v>
      </c>
      <c r="G21" s="3"/>
      <c r="H21" s="3"/>
      <c r="I21" s="3"/>
      <c r="J21" s="3"/>
      <c r="K21" s="3"/>
      <c r="L21" s="3"/>
      <c r="M21" s="3"/>
    </row>
    <row r="22" spans="1:13" x14ac:dyDescent="0.4">
      <c r="A22" s="3">
        <v>2010</v>
      </c>
      <c r="B22" s="3" t="s">
        <v>64</v>
      </c>
      <c r="C22" s="3" t="s">
        <v>65</v>
      </c>
      <c r="D22" s="3" t="s">
        <v>22</v>
      </c>
      <c r="E22" s="3" t="s">
        <v>67</v>
      </c>
      <c r="F22" s="3" t="s">
        <v>68</v>
      </c>
      <c r="G22" s="3"/>
      <c r="H22" s="3"/>
      <c r="I22" s="3"/>
      <c r="J22" s="3"/>
      <c r="K22" s="3"/>
      <c r="L22" s="3"/>
      <c r="M22" s="3"/>
    </row>
    <row r="23" spans="1:13" x14ac:dyDescent="0.4">
      <c r="A23" s="3">
        <v>2011</v>
      </c>
      <c r="B23" s="3" t="s">
        <v>69</v>
      </c>
      <c r="C23" s="3" t="s">
        <v>70</v>
      </c>
      <c r="D23" s="3" t="s">
        <v>28</v>
      </c>
      <c r="E23" s="3" t="s">
        <v>72</v>
      </c>
      <c r="F23" s="3" t="s">
        <v>73</v>
      </c>
      <c r="G23" s="3"/>
      <c r="H23" s="3"/>
      <c r="I23" s="3"/>
      <c r="J23" s="3"/>
      <c r="K23" s="3"/>
      <c r="L23" s="3"/>
      <c r="M23" s="3"/>
    </row>
    <row r="24" spans="1:13" x14ac:dyDescent="0.4">
      <c r="A24" s="3">
        <v>2012</v>
      </c>
      <c r="B24" s="3" t="s">
        <v>74</v>
      </c>
      <c r="C24" s="3" t="s">
        <v>75</v>
      </c>
      <c r="D24" s="3" t="s">
        <v>322</v>
      </c>
      <c r="E24" s="3" t="s">
        <v>77</v>
      </c>
      <c r="F24" s="3" t="s">
        <v>78</v>
      </c>
      <c r="G24" s="3"/>
      <c r="H24" s="3"/>
      <c r="I24" s="3"/>
      <c r="J24" s="3"/>
      <c r="K24" s="3"/>
      <c r="L24" s="3"/>
      <c r="M24" s="3"/>
    </row>
    <row r="25" spans="1:13" x14ac:dyDescent="0.4">
      <c r="A25" s="3">
        <v>2013</v>
      </c>
      <c r="B25" s="3" t="s">
        <v>79</v>
      </c>
      <c r="C25" s="3" t="s">
        <v>80</v>
      </c>
      <c r="D25" s="3" t="s">
        <v>28</v>
      </c>
      <c r="E25" s="3" t="s">
        <v>82</v>
      </c>
      <c r="F25" s="3" t="s">
        <v>83</v>
      </c>
      <c r="G25" s="3"/>
      <c r="H25" s="3"/>
      <c r="I25" s="3"/>
      <c r="J25" s="3"/>
      <c r="K25" s="3"/>
      <c r="L25" s="3"/>
      <c r="M25" s="3"/>
    </row>
    <row r="27" spans="1:13" ht="25.5" x14ac:dyDescent="0.4">
      <c r="A27" s="23" t="s">
        <v>207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9" spans="1:13" ht="30" x14ac:dyDescent="0.4">
      <c r="A29" s="28" t="s">
        <v>310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13" x14ac:dyDescent="0.4">
      <c r="A30" s="26" t="s">
        <v>0</v>
      </c>
      <c r="B30" s="26" t="s">
        <v>1</v>
      </c>
      <c r="C30" s="26" t="s">
        <v>2</v>
      </c>
      <c r="D30" s="26" t="s">
        <v>3</v>
      </c>
      <c r="E30" s="26" t="s">
        <v>5</v>
      </c>
      <c r="F30" s="26" t="s">
        <v>6</v>
      </c>
      <c r="G30" s="26" t="s">
        <v>7</v>
      </c>
      <c r="H30" s="26" t="s">
        <v>8</v>
      </c>
      <c r="I30" s="26" t="s">
        <v>9</v>
      </c>
      <c r="J30" s="26" t="s">
        <v>10</v>
      </c>
      <c r="K30" s="26" t="s">
        <v>11</v>
      </c>
      <c r="L30" s="26" t="s">
        <v>12</v>
      </c>
      <c r="M30" s="26" t="s">
        <v>13</v>
      </c>
    </row>
    <row r="31" spans="1:13" x14ac:dyDescent="0.4">
      <c r="A31" s="3">
        <v>2001</v>
      </c>
      <c r="B31" s="3" t="s">
        <v>14</v>
      </c>
      <c r="C31" s="3" t="s">
        <v>15</v>
      </c>
      <c r="D31" s="3" t="s">
        <v>16</v>
      </c>
      <c r="E31" s="3" t="s">
        <v>18</v>
      </c>
      <c r="F31" s="3" t="s">
        <v>19</v>
      </c>
      <c r="G31" s="3" t="str">
        <f>LEFT(B31,2)</f>
        <v>安部</v>
      </c>
      <c r="H31" s="3" t="str">
        <f>RIGHT(A31,2)</f>
        <v>01</v>
      </c>
      <c r="I31" s="3" t="str">
        <f>MID(E31,4,3)</f>
        <v>葛飾区</v>
      </c>
      <c r="J31" s="3" t="str">
        <f>UPPER(C31)</f>
        <v>YUUICHI ABE</v>
      </c>
      <c r="K31" s="3" t="str">
        <f>LOWER(C31)</f>
        <v>yuuichi abe</v>
      </c>
      <c r="L31" s="3" t="str">
        <f>PROPER(C31)</f>
        <v>Yuuichi Abe</v>
      </c>
      <c r="M31" s="3" t="str">
        <f>CONCATENATE(D31,"　",B31)</f>
        <v>総務部　安部　裕一</v>
      </c>
    </row>
    <row r="32" spans="1:13" x14ac:dyDescent="0.4">
      <c r="A32" s="3">
        <v>2002</v>
      </c>
      <c r="B32" s="3" t="s">
        <v>20</v>
      </c>
      <c r="C32" s="3" t="s">
        <v>21</v>
      </c>
      <c r="D32" s="3" t="s">
        <v>22</v>
      </c>
      <c r="E32" s="3" t="s">
        <v>24</v>
      </c>
      <c r="F32" s="3" t="s">
        <v>25</v>
      </c>
      <c r="G32" s="3" t="str">
        <f t="shared" ref="G32:G43" si="0">LEFT(B32,2)</f>
        <v>加藤</v>
      </c>
      <c r="H32" s="3" t="str">
        <f t="shared" ref="H32:H43" si="1">RIGHT(A32,2)</f>
        <v>02</v>
      </c>
      <c r="I32" s="3" t="str">
        <f t="shared" ref="I32:I43" si="2">MID(E32,4,3)</f>
        <v>中央区</v>
      </c>
      <c r="J32" s="3" t="str">
        <f t="shared" ref="J32:J43" si="3">UPPER(C32)</f>
        <v>HIDEO KATO</v>
      </c>
      <c r="K32" s="3" t="str">
        <f t="shared" ref="K32:K43" si="4">LOWER(C32)</f>
        <v>hideo kato</v>
      </c>
      <c r="L32" s="3" t="str">
        <f t="shared" ref="L32:L43" si="5">PROPER(C32)</f>
        <v>Hideo Kato</v>
      </c>
      <c r="M32" s="3" t="str">
        <f t="shared" ref="M32:M43" si="6">CONCATENATE(D32,"　",B32)</f>
        <v>営業部　加藤　英夫</v>
      </c>
    </row>
    <row r="33" spans="1:13" x14ac:dyDescent="0.4">
      <c r="A33" s="3">
        <v>2003</v>
      </c>
      <c r="B33" s="3" t="s">
        <v>26</v>
      </c>
      <c r="C33" s="3" t="s">
        <v>27</v>
      </c>
      <c r="D33" s="3" t="s">
        <v>28</v>
      </c>
      <c r="E33" s="3" t="s">
        <v>30</v>
      </c>
      <c r="F33" s="3" t="s">
        <v>31</v>
      </c>
      <c r="G33" s="3" t="str">
        <f t="shared" si="0"/>
        <v>中村</v>
      </c>
      <c r="H33" s="3" t="str">
        <f t="shared" si="1"/>
        <v>03</v>
      </c>
      <c r="I33" s="3" t="str">
        <f t="shared" si="2"/>
        <v>中野区</v>
      </c>
      <c r="J33" s="3" t="str">
        <f t="shared" si="3"/>
        <v>HIROSI NAKAMURA</v>
      </c>
      <c r="K33" s="3" t="str">
        <f t="shared" si="4"/>
        <v>hirosi nakamura</v>
      </c>
      <c r="L33" s="3" t="str">
        <f t="shared" si="5"/>
        <v>Hirosi Nakamura</v>
      </c>
      <c r="M33" s="3" t="str">
        <f t="shared" si="6"/>
        <v>開発部　中村　博</v>
      </c>
    </row>
    <row r="34" spans="1:13" x14ac:dyDescent="0.4">
      <c r="A34" s="3">
        <v>2004</v>
      </c>
      <c r="B34" s="3" t="s">
        <v>32</v>
      </c>
      <c r="C34" s="3" t="s">
        <v>33</v>
      </c>
      <c r="D34" s="3" t="s">
        <v>28</v>
      </c>
      <c r="E34" s="3" t="s">
        <v>35</v>
      </c>
      <c r="F34" s="3" t="s">
        <v>36</v>
      </c>
      <c r="G34" s="3" t="str">
        <f t="shared" si="0"/>
        <v>田村</v>
      </c>
      <c r="H34" s="3" t="str">
        <f t="shared" si="1"/>
        <v>04</v>
      </c>
      <c r="I34" s="3" t="str">
        <f t="shared" si="2"/>
        <v>小山市</v>
      </c>
      <c r="J34" s="3" t="str">
        <f t="shared" si="3"/>
        <v>KYOUKO TAMURA</v>
      </c>
      <c r="K34" s="3" t="str">
        <f t="shared" si="4"/>
        <v>kyouko tamura</v>
      </c>
      <c r="L34" s="3" t="str">
        <f t="shared" si="5"/>
        <v>Kyouko Tamura</v>
      </c>
      <c r="M34" s="3" t="str">
        <f t="shared" si="6"/>
        <v>開発部　田村　京子</v>
      </c>
    </row>
    <row r="35" spans="1:13" x14ac:dyDescent="0.4">
      <c r="A35" s="3">
        <v>2005</v>
      </c>
      <c r="B35" s="3" t="s">
        <v>37</v>
      </c>
      <c r="C35" s="3" t="s">
        <v>38</v>
      </c>
      <c r="D35" s="3" t="s">
        <v>22</v>
      </c>
      <c r="E35" s="3" t="s">
        <v>40</v>
      </c>
      <c r="F35" s="3" t="s">
        <v>41</v>
      </c>
      <c r="G35" s="3" t="str">
        <f t="shared" si="0"/>
        <v>佐木</v>
      </c>
      <c r="H35" s="3" t="str">
        <f t="shared" si="1"/>
        <v>05</v>
      </c>
      <c r="I35" s="3" t="str">
        <f t="shared" si="2"/>
        <v>調布市</v>
      </c>
      <c r="J35" s="3" t="str">
        <f t="shared" si="3"/>
        <v>HIDEO SASAKI</v>
      </c>
      <c r="K35" s="3" t="str">
        <f t="shared" si="4"/>
        <v>hideo sasaki</v>
      </c>
      <c r="L35" s="3" t="str">
        <f t="shared" si="5"/>
        <v>Hideo Sasaki</v>
      </c>
      <c r="M35" s="3" t="str">
        <f t="shared" si="6"/>
        <v>営業部　佐木　英夫</v>
      </c>
    </row>
    <row r="36" spans="1:13" x14ac:dyDescent="0.4">
      <c r="A36" s="3">
        <v>2006</v>
      </c>
      <c r="B36" s="3" t="s">
        <v>42</v>
      </c>
      <c r="C36" s="3" t="s">
        <v>43</v>
      </c>
      <c r="D36" s="3" t="s">
        <v>322</v>
      </c>
      <c r="E36" s="3" t="s">
        <v>46</v>
      </c>
      <c r="F36" s="3" t="s">
        <v>47</v>
      </c>
      <c r="G36" s="3" t="str">
        <f t="shared" si="0"/>
        <v>木下</v>
      </c>
      <c r="H36" s="3" t="str">
        <f t="shared" si="1"/>
        <v>06</v>
      </c>
      <c r="I36" s="3" t="str">
        <f t="shared" si="2"/>
        <v>三鷹市</v>
      </c>
      <c r="J36" s="3" t="str">
        <f t="shared" si="3"/>
        <v>YOSHIMI KINOSITA</v>
      </c>
      <c r="K36" s="3" t="str">
        <f t="shared" si="4"/>
        <v>yoshimi kinosita</v>
      </c>
      <c r="L36" s="3" t="str">
        <f t="shared" si="5"/>
        <v>Yoshimi Kinosita</v>
      </c>
      <c r="M36" s="3" t="str">
        <f t="shared" si="6"/>
        <v>経理部　木下　好美</v>
      </c>
    </row>
    <row r="37" spans="1:13" x14ac:dyDescent="0.4">
      <c r="A37" s="3">
        <v>2007</v>
      </c>
      <c r="B37" s="3" t="s">
        <v>48</v>
      </c>
      <c r="C37" s="3" t="s">
        <v>49</v>
      </c>
      <c r="D37" s="3" t="s">
        <v>16</v>
      </c>
      <c r="E37" s="3" t="s">
        <v>51</v>
      </c>
      <c r="F37" s="3" t="s">
        <v>52</v>
      </c>
      <c r="G37" s="3" t="str">
        <f t="shared" si="0"/>
        <v>清水</v>
      </c>
      <c r="H37" s="3" t="str">
        <f t="shared" si="1"/>
        <v>07</v>
      </c>
      <c r="I37" s="3" t="str">
        <f t="shared" si="2"/>
        <v>渋谷区</v>
      </c>
      <c r="J37" s="3" t="str">
        <f t="shared" si="3"/>
        <v>NORIKO SHIMIZU</v>
      </c>
      <c r="K37" s="3" t="str">
        <f t="shared" si="4"/>
        <v>noriko shimizu</v>
      </c>
      <c r="L37" s="3" t="str">
        <f t="shared" si="5"/>
        <v>Noriko Shimizu</v>
      </c>
      <c r="M37" s="3" t="str">
        <f t="shared" si="6"/>
        <v>総務部　清水　紀子</v>
      </c>
    </row>
    <row r="38" spans="1:13" x14ac:dyDescent="0.4">
      <c r="A38" s="3">
        <v>2008</v>
      </c>
      <c r="B38" s="3" t="s">
        <v>53</v>
      </c>
      <c r="C38" s="3" t="s">
        <v>54</v>
      </c>
      <c r="D38" s="3" t="s">
        <v>55</v>
      </c>
      <c r="E38" s="3" t="s">
        <v>57</v>
      </c>
      <c r="F38" s="3" t="s">
        <v>58</v>
      </c>
      <c r="G38" s="3" t="str">
        <f t="shared" si="0"/>
        <v>幸田</v>
      </c>
      <c r="H38" s="3" t="str">
        <f t="shared" si="1"/>
        <v>08</v>
      </c>
      <c r="I38" s="3" t="str">
        <f t="shared" si="2"/>
        <v>静岡市</v>
      </c>
      <c r="J38" s="3" t="str">
        <f t="shared" si="3"/>
        <v>TAKASHI KOUDA</v>
      </c>
      <c r="K38" s="3" t="str">
        <f t="shared" si="4"/>
        <v>takashi kouda</v>
      </c>
      <c r="L38" s="3" t="str">
        <f t="shared" si="5"/>
        <v>Takashi Kouda</v>
      </c>
      <c r="M38" s="3" t="str">
        <f t="shared" si="6"/>
        <v>企画部　幸田　貴志</v>
      </c>
    </row>
    <row r="39" spans="1:13" x14ac:dyDescent="0.4">
      <c r="A39" s="3">
        <v>2009</v>
      </c>
      <c r="B39" s="3" t="s">
        <v>59</v>
      </c>
      <c r="C39" s="3" t="s">
        <v>60</v>
      </c>
      <c r="D39" s="3" t="s">
        <v>22</v>
      </c>
      <c r="E39" s="3" t="s">
        <v>62</v>
      </c>
      <c r="F39" s="3" t="s">
        <v>63</v>
      </c>
      <c r="G39" s="3" t="str">
        <f t="shared" si="0"/>
        <v>津島</v>
      </c>
      <c r="H39" s="3" t="str">
        <f t="shared" si="1"/>
        <v>09</v>
      </c>
      <c r="I39" s="3" t="str">
        <f t="shared" si="2"/>
        <v>江東区</v>
      </c>
      <c r="J39" s="3" t="str">
        <f t="shared" si="3"/>
        <v>CHIAKI TSUSHIMA</v>
      </c>
      <c r="K39" s="3" t="str">
        <f t="shared" si="4"/>
        <v>chiaki tsushima</v>
      </c>
      <c r="L39" s="3" t="str">
        <f t="shared" si="5"/>
        <v>Chiaki Tsushima</v>
      </c>
      <c r="M39" s="3" t="str">
        <f t="shared" si="6"/>
        <v>営業部　津島　千秋</v>
      </c>
    </row>
    <row r="40" spans="1:13" x14ac:dyDescent="0.4">
      <c r="A40" s="3">
        <v>2010</v>
      </c>
      <c r="B40" s="3" t="s">
        <v>64</v>
      </c>
      <c r="C40" s="3" t="s">
        <v>65</v>
      </c>
      <c r="D40" s="3" t="s">
        <v>22</v>
      </c>
      <c r="E40" s="3" t="s">
        <v>67</v>
      </c>
      <c r="F40" s="3" t="s">
        <v>68</v>
      </c>
      <c r="G40" s="3" t="str">
        <f t="shared" si="0"/>
        <v>佐藤</v>
      </c>
      <c r="H40" s="3" t="str">
        <f t="shared" si="1"/>
        <v>10</v>
      </c>
      <c r="I40" s="3" t="str">
        <f t="shared" si="2"/>
        <v>市川市</v>
      </c>
      <c r="J40" s="3" t="str">
        <f t="shared" si="3"/>
        <v>MASAHIRO SATO</v>
      </c>
      <c r="K40" s="3" t="str">
        <f t="shared" si="4"/>
        <v>masahiro sato</v>
      </c>
      <c r="L40" s="3" t="str">
        <f t="shared" si="5"/>
        <v>Masahiro Sato</v>
      </c>
      <c r="M40" s="3" t="str">
        <f t="shared" si="6"/>
        <v>営業部　佐藤　正弘</v>
      </c>
    </row>
    <row r="41" spans="1:13" x14ac:dyDescent="0.4">
      <c r="A41" s="3">
        <v>2011</v>
      </c>
      <c r="B41" s="3" t="s">
        <v>69</v>
      </c>
      <c r="C41" s="3" t="s">
        <v>70</v>
      </c>
      <c r="D41" s="3" t="s">
        <v>28</v>
      </c>
      <c r="E41" s="3" t="s">
        <v>72</v>
      </c>
      <c r="F41" s="3" t="s">
        <v>73</v>
      </c>
      <c r="G41" s="3" t="str">
        <f t="shared" si="0"/>
        <v>浜田</v>
      </c>
      <c r="H41" s="3" t="str">
        <f t="shared" si="1"/>
        <v>11</v>
      </c>
      <c r="I41" s="3" t="str">
        <f t="shared" si="2"/>
        <v>大田区</v>
      </c>
      <c r="J41" s="3" t="str">
        <f t="shared" si="3"/>
        <v>KIMIHIKO HAMADA</v>
      </c>
      <c r="K41" s="3" t="str">
        <f t="shared" si="4"/>
        <v>kimihiko hamada</v>
      </c>
      <c r="L41" s="3" t="str">
        <f t="shared" si="5"/>
        <v>Kimihiko Hamada</v>
      </c>
      <c r="M41" s="3" t="str">
        <f t="shared" si="6"/>
        <v>開発部　浜田　公彦</v>
      </c>
    </row>
    <row r="42" spans="1:13" x14ac:dyDescent="0.4">
      <c r="A42" s="3">
        <v>2012</v>
      </c>
      <c r="B42" s="3" t="s">
        <v>74</v>
      </c>
      <c r="C42" s="3" t="s">
        <v>75</v>
      </c>
      <c r="D42" s="3" t="s">
        <v>322</v>
      </c>
      <c r="E42" s="3" t="s">
        <v>77</v>
      </c>
      <c r="F42" s="3" t="s">
        <v>78</v>
      </c>
      <c r="G42" s="3" t="str">
        <f t="shared" si="0"/>
        <v>鈴木</v>
      </c>
      <c r="H42" s="3" t="str">
        <f t="shared" si="1"/>
        <v>12</v>
      </c>
      <c r="I42" s="3" t="str">
        <f t="shared" si="2"/>
        <v>港区海</v>
      </c>
      <c r="J42" s="3" t="str">
        <f t="shared" si="3"/>
        <v>SAORI SUZUKI</v>
      </c>
      <c r="K42" s="3" t="str">
        <f t="shared" si="4"/>
        <v>saori suzuki</v>
      </c>
      <c r="L42" s="3" t="str">
        <f t="shared" si="5"/>
        <v>Saori Suzuki</v>
      </c>
      <c r="M42" s="3" t="str">
        <f t="shared" si="6"/>
        <v>経理部　鈴木　沙織</v>
      </c>
    </row>
    <row r="43" spans="1:13" x14ac:dyDescent="0.4">
      <c r="A43" s="3">
        <v>2013</v>
      </c>
      <c r="B43" s="3" t="s">
        <v>79</v>
      </c>
      <c r="C43" s="3" t="s">
        <v>80</v>
      </c>
      <c r="D43" s="3" t="s">
        <v>28</v>
      </c>
      <c r="E43" s="3" t="s">
        <v>82</v>
      </c>
      <c r="F43" s="3" t="s">
        <v>83</v>
      </c>
      <c r="G43" s="3" t="str">
        <f t="shared" si="0"/>
        <v>笹本</v>
      </c>
      <c r="H43" s="3" t="str">
        <f t="shared" si="1"/>
        <v>13</v>
      </c>
      <c r="I43" s="3" t="str">
        <f t="shared" si="2"/>
        <v>品川区</v>
      </c>
      <c r="J43" s="3" t="str">
        <f t="shared" si="3"/>
        <v>YUKIE SASAMOTO</v>
      </c>
      <c r="K43" s="3" t="str">
        <f t="shared" si="4"/>
        <v>yukie sasamoto</v>
      </c>
      <c r="L43" s="3" t="str">
        <f t="shared" si="5"/>
        <v>Yukie Sasamoto</v>
      </c>
      <c r="M43" s="3" t="str">
        <f t="shared" si="6"/>
        <v>開発部　笹本　幸恵</v>
      </c>
    </row>
  </sheetData>
  <mergeCells count="11">
    <mergeCell ref="A29:M29"/>
    <mergeCell ref="A27:M27"/>
    <mergeCell ref="A11:M11"/>
    <mergeCell ref="A1:M1"/>
    <mergeCell ref="A3:M3"/>
    <mergeCell ref="A4:M4"/>
    <mergeCell ref="A5:M5"/>
    <mergeCell ref="A6:M6"/>
    <mergeCell ref="A7:M7"/>
    <mergeCell ref="A8:M8"/>
    <mergeCell ref="A9:M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/>
  </sheetPr>
  <dimension ref="A1:N59"/>
  <sheetViews>
    <sheetView topLeftCell="A35" workbookViewId="0">
      <selection activeCell="N46" sqref="N46"/>
    </sheetView>
  </sheetViews>
  <sheetFormatPr defaultRowHeight="18.75" x14ac:dyDescent="0.4"/>
  <cols>
    <col min="1" max="1" width="9.5" bestFit="1" customWidth="1"/>
    <col min="2" max="3" width="12.75" customWidth="1"/>
    <col min="4" max="4" width="9.375" bestFit="1" customWidth="1"/>
    <col min="6" max="6" width="29" bestFit="1" customWidth="1"/>
    <col min="7" max="7" width="14.75" bestFit="1" customWidth="1"/>
    <col min="8" max="8" width="9.25" bestFit="1" customWidth="1"/>
    <col min="9" max="9" width="11.375" bestFit="1" customWidth="1"/>
    <col min="10" max="10" width="11.375" customWidth="1"/>
    <col min="11" max="11" width="10.625" customWidth="1"/>
    <col min="13" max="13" width="21.375" bestFit="1" customWidth="1"/>
    <col min="14" max="14" width="13" bestFit="1" customWidth="1"/>
  </cols>
  <sheetData>
    <row r="1" spans="1:14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3" spans="1:14" x14ac:dyDescent="0.4">
      <c r="A3" t="s">
        <v>313</v>
      </c>
    </row>
    <row r="4" spans="1:14" x14ac:dyDescent="0.4">
      <c r="A4" t="s">
        <v>312</v>
      </c>
    </row>
    <row r="7" spans="1:14" x14ac:dyDescent="0.4">
      <c r="A7" s="8" t="s">
        <v>132</v>
      </c>
      <c r="B7" s="8" t="s">
        <v>133</v>
      </c>
      <c r="C7" s="8" t="s">
        <v>244</v>
      </c>
      <c r="D7" s="8" t="s">
        <v>245</v>
      </c>
      <c r="E7" s="8" t="s">
        <v>135</v>
      </c>
      <c r="F7" s="8" t="s">
        <v>136</v>
      </c>
      <c r="G7" s="8" t="s">
        <v>246</v>
      </c>
      <c r="H7" s="8" t="s">
        <v>137</v>
      </c>
      <c r="I7" s="8" t="s">
        <v>247</v>
      </c>
      <c r="J7" s="8" t="s">
        <v>248</v>
      </c>
      <c r="K7" s="8" t="s">
        <v>249</v>
      </c>
      <c r="M7" s="8" t="s">
        <v>250</v>
      </c>
      <c r="N7" s="8" t="s">
        <v>241</v>
      </c>
    </row>
    <row r="8" spans="1:14" x14ac:dyDescent="0.4">
      <c r="A8" s="3">
        <v>20160001</v>
      </c>
      <c r="B8" s="3" t="s">
        <v>138</v>
      </c>
      <c r="C8" s="3" t="s">
        <v>251</v>
      </c>
      <c r="D8" s="3" t="s">
        <v>252</v>
      </c>
      <c r="E8" s="3" t="s">
        <v>140</v>
      </c>
      <c r="F8" s="3" t="s">
        <v>253</v>
      </c>
      <c r="G8" s="3" t="s">
        <v>254</v>
      </c>
      <c r="H8" s="3" t="s">
        <v>141</v>
      </c>
      <c r="I8" s="4">
        <v>26448</v>
      </c>
      <c r="J8" s="3"/>
      <c r="K8" s="3">
        <v>5</v>
      </c>
      <c r="M8" s="3" t="s">
        <v>255</v>
      </c>
      <c r="N8" s="3"/>
    </row>
    <row r="9" spans="1:14" x14ac:dyDescent="0.4">
      <c r="A9" s="3">
        <v>20160002</v>
      </c>
      <c r="B9" s="3" t="s">
        <v>142</v>
      </c>
      <c r="C9" s="3" t="s">
        <v>251</v>
      </c>
      <c r="D9" s="3" t="s">
        <v>256</v>
      </c>
      <c r="E9" s="3" t="s">
        <v>144</v>
      </c>
      <c r="F9" s="3" t="s">
        <v>145</v>
      </c>
      <c r="G9" s="3" t="s">
        <v>257</v>
      </c>
      <c r="H9" s="3" t="s">
        <v>146</v>
      </c>
      <c r="I9" s="4">
        <v>29958</v>
      </c>
      <c r="J9" s="3"/>
      <c r="K9" s="3">
        <v>1</v>
      </c>
      <c r="M9" s="3" t="s">
        <v>258</v>
      </c>
      <c r="N9" s="3"/>
    </row>
    <row r="10" spans="1:14" x14ac:dyDescent="0.4">
      <c r="A10" s="3">
        <v>20160003</v>
      </c>
      <c r="B10" s="3" t="s">
        <v>147</v>
      </c>
      <c r="C10" s="3" t="s">
        <v>251</v>
      </c>
      <c r="D10" s="3" t="s">
        <v>259</v>
      </c>
      <c r="E10" s="3" t="s">
        <v>144</v>
      </c>
      <c r="F10" s="3" t="s">
        <v>149</v>
      </c>
      <c r="G10" s="3" t="s">
        <v>260</v>
      </c>
      <c r="H10" s="3" t="s">
        <v>141</v>
      </c>
      <c r="I10" s="4">
        <v>21904</v>
      </c>
      <c r="J10" s="3"/>
      <c r="K10" s="3">
        <v>12</v>
      </c>
    </row>
    <row r="11" spans="1:14" x14ac:dyDescent="0.4">
      <c r="A11" s="3">
        <v>20160004</v>
      </c>
      <c r="B11" s="3" t="s">
        <v>150</v>
      </c>
      <c r="C11" s="3" t="s">
        <v>251</v>
      </c>
      <c r="D11" s="3" t="s">
        <v>261</v>
      </c>
      <c r="E11" s="3" t="s">
        <v>140</v>
      </c>
      <c r="F11" s="3" t="s">
        <v>152</v>
      </c>
      <c r="G11" s="3" t="s">
        <v>262</v>
      </c>
      <c r="H11" s="3" t="s">
        <v>141</v>
      </c>
      <c r="I11" s="4">
        <v>27596</v>
      </c>
      <c r="J11" s="3"/>
      <c r="K11" s="3">
        <v>7</v>
      </c>
      <c r="M11" s="3" t="s">
        <v>263</v>
      </c>
      <c r="N11" s="3"/>
    </row>
    <row r="12" spans="1:14" x14ac:dyDescent="0.4">
      <c r="A12" s="3">
        <v>20160005</v>
      </c>
      <c r="B12" s="3" t="s">
        <v>153</v>
      </c>
      <c r="C12" s="3" t="s">
        <v>264</v>
      </c>
      <c r="D12" s="3" t="s">
        <v>265</v>
      </c>
      <c r="E12" s="3" t="s">
        <v>140</v>
      </c>
      <c r="F12" s="3" t="s">
        <v>155</v>
      </c>
      <c r="G12" s="3" t="s">
        <v>266</v>
      </c>
      <c r="H12" s="3" t="s">
        <v>141</v>
      </c>
      <c r="I12" s="4">
        <v>27489</v>
      </c>
      <c r="J12" s="3"/>
      <c r="K12" s="3">
        <v>4</v>
      </c>
      <c r="M12" s="3" t="s">
        <v>267</v>
      </c>
      <c r="N12" s="3"/>
    </row>
    <row r="13" spans="1:14" x14ac:dyDescent="0.4">
      <c r="A13" s="3">
        <v>20160006</v>
      </c>
      <c r="B13" s="3" t="s">
        <v>156</v>
      </c>
      <c r="C13" s="3" t="s">
        <v>264</v>
      </c>
      <c r="D13" s="3" t="s">
        <v>268</v>
      </c>
      <c r="E13" s="3" t="s">
        <v>144</v>
      </c>
      <c r="F13" s="3" t="s">
        <v>158</v>
      </c>
      <c r="G13" s="3" t="s">
        <v>269</v>
      </c>
      <c r="H13" s="3" t="s">
        <v>146</v>
      </c>
      <c r="I13" s="4">
        <v>29172</v>
      </c>
      <c r="J13" s="3"/>
      <c r="K13" s="3">
        <v>11</v>
      </c>
    </row>
    <row r="14" spans="1:14" x14ac:dyDescent="0.4">
      <c r="A14" s="3">
        <v>20160007</v>
      </c>
      <c r="B14" s="3" t="s">
        <v>159</v>
      </c>
      <c r="C14" s="3" t="s">
        <v>251</v>
      </c>
      <c r="D14" s="3" t="s">
        <v>270</v>
      </c>
      <c r="E14" s="3" t="s">
        <v>144</v>
      </c>
      <c r="F14" s="3" t="s">
        <v>161</v>
      </c>
      <c r="G14" s="3" t="s">
        <v>271</v>
      </c>
      <c r="H14" s="3" t="s">
        <v>141</v>
      </c>
      <c r="I14" s="4">
        <v>31169</v>
      </c>
      <c r="J14" s="3"/>
      <c r="K14" s="3">
        <v>5</v>
      </c>
      <c r="M14" s="3" t="s">
        <v>264</v>
      </c>
      <c r="N14" s="3"/>
    </row>
    <row r="15" spans="1:14" x14ac:dyDescent="0.4">
      <c r="A15" s="3">
        <v>20160008</v>
      </c>
      <c r="B15" s="3" t="s">
        <v>162</v>
      </c>
      <c r="C15" s="3" t="s">
        <v>251</v>
      </c>
      <c r="D15" s="3" t="s">
        <v>272</v>
      </c>
      <c r="E15" s="3" t="s">
        <v>144</v>
      </c>
      <c r="F15" s="3" t="s">
        <v>164</v>
      </c>
      <c r="G15" s="3" t="s">
        <v>273</v>
      </c>
      <c r="H15" s="3" t="s">
        <v>146</v>
      </c>
      <c r="I15" s="4">
        <v>28330</v>
      </c>
      <c r="J15" s="3"/>
      <c r="K15" s="3">
        <v>7</v>
      </c>
      <c r="M15" s="3" t="s">
        <v>251</v>
      </c>
      <c r="N15" s="3"/>
    </row>
    <row r="16" spans="1:14" x14ac:dyDescent="0.4">
      <c r="A16" s="3">
        <v>20160009</v>
      </c>
      <c r="B16" s="3" t="s">
        <v>165</v>
      </c>
      <c r="C16" s="3" t="s">
        <v>251</v>
      </c>
      <c r="D16" s="3" t="s">
        <v>274</v>
      </c>
      <c r="E16" s="3" t="s">
        <v>140</v>
      </c>
      <c r="F16" s="3" t="s">
        <v>167</v>
      </c>
      <c r="G16" s="3" t="s">
        <v>275</v>
      </c>
      <c r="H16" s="3" t="s">
        <v>146</v>
      </c>
      <c r="I16" s="4">
        <v>29515</v>
      </c>
      <c r="J16" s="3"/>
      <c r="K16" s="3">
        <v>10</v>
      </c>
    </row>
    <row r="17" spans="1:14" x14ac:dyDescent="0.4">
      <c r="A17" s="3">
        <v>20160010</v>
      </c>
      <c r="B17" s="3" t="s">
        <v>168</v>
      </c>
      <c r="C17" s="3" t="s">
        <v>251</v>
      </c>
      <c r="D17" s="3" t="s">
        <v>276</v>
      </c>
      <c r="E17" s="3" t="s">
        <v>144</v>
      </c>
      <c r="F17" s="3" t="s">
        <v>170</v>
      </c>
      <c r="G17" s="3" t="s">
        <v>277</v>
      </c>
      <c r="H17" s="3" t="s">
        <v>146</v>
      </c>
      <c r="I17" s="4">
        <v>25552</v>
      </c>
      <c r="J17" s="3"/>
      <c r="K17" s="3">
        <v>12</v>
      </c>
      <c r="M17" s="9" t="s">
        <v>278</v>
      </c>
      <c r="N17" s="9" t="s">
        <v>279</v>
      </c>
    </row>
    <row r="18" spans="1:14" x14ac:dyDescent="0.4">
      <c r="A18" s="3">
        <v>20160011</v>
      </c>
      <c r="B18" s="3" t="s">
        <v>171</v>
      </c>
      <c r="C18" s="3" t="s">
        <v>251</v>
      </c>
      <c r="D18" s="3" t="s">
        <v>280</v>
      </c>
      <c r="E18" s="3" t="s">
        <v>144</v>
      </c>
      <c r="F18" s="3" t="s">
        <v>173</v>
      </c>
      <c r="G18" s="3" t="s">
        <v>281</v>
      </c>
      <c r="H18" s="3" t="s">
        <v>141</v>
      </c>
      <c r="I18" s="4">
        <v>29506</v>
      </c>
      <c r="J18" s="3"/>
      <c r="K18" s="3">
        <v>10</v>
      </c>
      <c r="M18" s="3" t="s">
        <v>264</v>
      </c>
      <c r="N18" s="3"/>
    </row>
    <row r="19" spans="1:14" x14ac:dyDescent="0.4">
      <c r="A19" s="3">
        <v>20160012</v>
      </c>
      <c r="B19" s="3" t="s">
        <v>174</v>
      </c>
      <c r="C19" s="3" t="s">
        <v>264</v>
      </c>
      <c r="D19" s="3" t="s">
        <v>282</v>
      </c>
      <c r="E19" s="3" t="s">
        <v>140</v>
      </c>
      <c r="F19" s="3" t="s">
        <v>176</v>
      </c>
      <c r="G19" s="3" t="s">
        <v>283</v>
      </c>
      <c r="H19" s="3" t="s">
        <v>141</v>
      </c>
      <c r="I19" s="4">
        <v>31530</v>
      </c>
      <c r="J19" s="3"/>
      <c r="K19" s="3">
        <v>4</v>
      </c>
      <c r="M19" s="3" t="s">
        <v>251</v>
      </c>
      <c r="N19" s="3"/>
    </row>
    <row r="20" spans="1:14" x14ac:dyDescent="0.4">
      <c r="A20" s="3">
        <v>20160013</v>
      </c>
      <c r="B20" s="3" t="s">
        <v>177</v>
      </c>
      <c r="C20" s="3" t="s">
        <v>251</v>
      </c>
      <c r="D20" s="3" t="s">
        <v>284</v>
      </c>
      <c r="E20" s="3" t="s">
        <v>140</v>
      </c>
      <c r="F20" s="3" t="s">
        <v>179</v>
      </c>
      <c r="G20" s="3" t="s">
        <v>285</v>
      </c>
      <c r="H20" s="3" t="s">
        <v>146</v>
      </c>
      <c r="I20" s="4">
        <v>32201</v>
      </c>
      <c r="J20" s="3"/>
      <c r="K20" s="3">
        <v>2</v>
      </c>
    </row>
    <row r="21" spans="1:14" x14ac:dyDescent="0.4">
      <c r="A21" s="3">
        <v>20160014</v>
      </c>
      <c r="B21" s="3" t="s">
        <v>180</v>
      </c>
      <c r="C21" s="3" t="s">
        <v>251</v>
      </c>
      <c r="D21" s="3" t="s">
        <v>286</v>
      </c>
      <c r="E21" s="3" t="s">
        <v>144</v>
      </c>
      <c r="F21" s="3" t="s">
        <v>182</v>
      </c>
      <c r="G21" s="3" t="s">
        <v>287</v>
      </c>
      <c r="H21" s="3" t="s">
        <v>146</v>
      </c>
      <c r="I21" s="4">
        <v>28726</v>
      </c>
      <c r="J21" s="3"/>
      <c r="K21" s="3">
        <v>8</v>
      </c>
      <c r="M21" s="9"/>
      <c r="N21" s="9" t="s">
        <v>288</v>
      </c>
    </row>
    <row r="22" spans="1:14" x14ac:dyDescent="0.4">
      <c r="A22" s="3">
        <v>20160015</v>
      </c>
      <c r="B22" s="3" t="s">
        <v>183</v>
      </c>
      <c r="C22" s="3" t="s">
        <v>251</v>
      </c>
      <c r="D22" s="3" t="s">
        <v>289</v>
      </c>
      <c r="E22" s="3" t="s">
        <v>140</v>
      </c>
      <c r="F22" s="3" t="s">
        <v>185</v>
      </c>
      <c r="G22" s="3" t="s">
        <v>290</v>
      </c>
      <c r="H22" s="3" t="s">
        <v>141</v>
      </c>
      <c r="I22" s="4">
        <v>21881</v>
      </c>
      <c r="J22" s="3"/>
      <c r="K22" s="3">
        <v>11</v>
      </c>
      <c r="M22" s="3" t="s">
        <v>264</v>
      </c>
      <c r="N22" s="3"/>
    </row>
    <row r="23" spans="1:14" x14ac:dyDescent="0.4">
      <c r="A23" s="3">
        <v>20160016</v>
      </c>
      <c r="B23" s="3" t="s">
        <v>186</v>
      </c>
      <c r="C23" s="3" t="s">
        <v>264</v>
      </c>
      <c r="D23" s="3" t="s">
        <v>291</v>
      </c>
      <c r="E23" s="3" t="s">
        <v>140</v>
      </c>
      <c r="F23" s="3" t="s">
        <v>188</v>
      </c>
      <c r="G23" s="3" t="s">
        <v>292</v>
      </c>
      <c r="H23" s="3" t="s">
        <v>146</v>
      </c>
      <c r="I23" s="4">
        <v>24702</v>
      </c>
      <c r="J23" s="3"/>
      <c r="K23" s="3">
        <v>8</v>
      </c>
      <c r="M23" s="3" t="s">
        <v>251</v>
      </c>
      <c r="N23" s="3"/>
    </row>
    <row r="24" spans="1:14" x14ac:dyDescent="0.4">
      <c r="A24" s="3">
        <v>20160017</v>
      </c>
      <c r="B24" s="3" t="s">
        <v>189</v>
      </c>
      <c r="C24" s="3" t="s">
        <v>251</v>
      </c>
      <c r="D24" s="3" t="s">
        <v>293</v>
      </c>
      <c r="E24" s="3" t="s">
        <v>144</v>
      </c>
      <c r="F24" s="3" t="s">
        <v>190</v>
      </c>
      <c r="G24" s="3" t="s">
        <v>294</v>
      </c>
      <c r="H24" s="3" t="s">
        <v>141</v>
      </c>
      <c r="I24" s="4">
        <v>29849</v>
      </c>
      <c r="J24" s="3"/>
      <c r="K24" s="3">
        <v>9</v>
      </c>
    </row>
    <row r="25" spans="1:14" x14ac:dyDescent="0.4">
      <c r="A25" s="3">
        <v>20160018</v>
      </c>
      <c r="B25" s="3" t="s">
        <v>191</v>
      </c>
      <c r="C25" s="3" t="s">
        <v>264</v>
      </c>
      <c r="D25" s="3" t="s">
        <v>295</v>
      </c>
      <c r="E25" s="3" t="s">
        <v>140</v>
      </c>
      <c r="F25" s="3" t="s">
        <v>192</v>
      </c>
      <c r="G25" s="3" t="s">
        <v>296</v>
      </c>
      <c r="H25" s="3" t="s">
        <v>146</v>
      </c>
      <c r="I25" s="4">
        <v>27964</v>
      </c>
      <c r="J25" s="3"/>
      <c r="K25" s="3">
        <v>7</v>
      </c>
    </row>
    <row r="26" spans="1:14" x14ac:dyDescent="0.4">
      <c r="A26" s="3">
        <v>20160019</v>
      </c>
      <c r="B26" s="3" t="s">
        <v>193</v>
      </c>
      <c r="C26" s="3" t="s">
        <v>251</v>
      </c>
      <c r="D26" s="3" t="s">
        <v>297</v>
      </c>
      <c r="E26" s="3" t="s">
        <v>144</v>
      </c>
      <c r="F26" s="3" t="s">
        <v>194</v>
      </c>
      <c r="G26" s="3" t="s">
        <v>298</v>
      </c>
      <c r="H26" s="3" t="s">
        <v>141</v>
      </c>
      <c r="I26" s="4">
        <v>29911</v>
      </c>
      <c r="J26" s="3"/>
      <c r="K26" s="3">
        <v>11</v>
      </c>
    </row>
    <row r="27" spans="1:14" x14ac:dyDescent="0.4">
      <c r="A27" s="3">
        <v>20160020</v>
      </c>
      <c r="B27" s="3" t="s">
        <v>195</v>
      </c>
      <c r="C27" s="3" t="s">
        <v>251</v>
      </c>
      <c r="D27" s="3" t="s">
        <v>299</v>
      </c>
      <c r="E27" s="3" t="s">
        <v>144</v>
      </c>
      <c r="F27" s="3" t="s">
        <v>196</v>
      </c>
      <c r="G27" s="3" t="s">
        <v>300</v>
      </c>
      <c r="H27" s="3" t="s">
        <v>146</v>
      </c>
      <c r="I27" s="4">
        <v>24649</v>
      </c>
      <c r="J27" s="3"/>
      <c r="K27" s="3">
        <v>6</v>
      </c>
    </row>
    <row r="28" spans="1:14" x14ac:dyDescent="0.4">
      <c r="A28" s="3">
        <v>20160021</v>
      </c>
      <c r="B28" s="3" t="s">
        <v>197</v>
      </c>
      <c r="C28" s="3" t="s">
        <v>264</v>
      </c>
      <c r="D28" s="3" t="s">
        <v>301</v>
      </c>
      <c r="E28" s="3" t="s">
        <v>144</v>
      </c>
      <c r="F28" s="3" t="s">
        <v>198</v>
      </c>
      <c r="G28" s="3" t="s">
        <v>302</v>
      </c>
      <c r="H28" s="3" t="s">
        <v>146</v>
      </c>
      <c r="I28" s="4">
        <v>30217</v>
      </c>
      <c r="J28" s="3"/>
      <c r="K28" s="3">
        <v>9</v>
      </c>
    </row>
    <row r="29" spans="1:14" x14ac:dyDescent="0.4">
      <c r="A29" s="3">
        <v>20160022</v>
      </c>
      <c r="B29" s="3" t="s">
        <v>199</v>
      </c>
      <c r="C29" s="3" t="s">
        <v>264</v>
      </c>
      <c r="D29" s="3" t="s">
        <v>303</v>
      </c>
      <c r="E29" s="3" t="s">
        <v>140</v>
      </c>
      <c r="F29" s="3" t="s">
        <v>200</v>
      </c>
      <c r="G29" s="3" t="s">
        <v>304</v>
      </c>
      <c r="H29" s="3" t="s">
        <v>146</v>
      </c>
      <c r="I29" s="4">
        <v>28569</v>
      </c>
      <c r="J29" s="3"/>
      <c r="K29" s="3">
        <v>3</v>
      </c>
    </row>
    <row r="30" spans="1:14" x14ac:dyDescent="0.4">
      <c r="A30" s="3">
        <v>20160023</v>
      </c>
      <c r="B30" s="3" t="s">
        <v>201</v>
      </c>
      <c r="C30" s="3" t="s">
        <v>264</v>
      </c>
      <c r="D30" s="3" t="s">
        <v>305</v>
      </c>
      <c r="E30" s="3" t="s">
        <v>144</v>
      </c>
      <c r="F30" s="3" t="s">
        <v>202</v>
      </c>
      <c r="G30" s="3" t="s">
        <v>306</v>
      </c>
      <c r="H30" s="3" t="s">
        <v>141</v>
      </c>
      <c r="I30" s="4">
        <v>32541</v>
      </c>
      <c r="J30" s="3"/>
      <c r="K30" s="3">
        <v>2</v>
      </c>
    </row>
    <row r="31" spans="1:14" x14ac:dyDescent="0.4">
      <c r="A31" s="3">
        <v>20160024</v>
      </c>
      <c r="B31" s="3" t="s">
        <v>203</v>
      </c>
      <c r="C31" s="3" t="s">
        <v>264</v>
      </c>
      <c r="D31" s="3" t="s">
        <v>307</v>
      </c>
      <c r="E31" s="3" t="s">
        <v>140</v>
      </c>
      <c r="F31" s="3" t="s">
        <v>204</v>
      </c>
      <c r="G31" s="3" t="s">
        <v>308</v>
      </c>
      <c r="H31" s="3" t="s">
        <v>146</v>
      </c>
      <c r="I31" s="4">
        <v>29446</v>
      </c>
      <c r="J31" s="3"/>
      <c r="K31" s="3">
        <v>8</v>
      </c>
    </row>
    <row r="33" spans="1:14" ht="25.5" x14ac:dyDescent="0.4">
      <c r="A33" s="23" t="s">
        <v>207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5" spans="1:14" x14ac:dyDescent="0.4">
      <c r="A35" s="8" t="s">
        <v>132</v>
      </c>
      <c r="B35" s="8" t="s">
        <v>133</v>
      </c>
      <c r="C35" s="8" t="s">
        <v>244</v>
      </c>
      <c r="D35" s="8" t="s">
        <v>245</v>
      </c>
      <c r="E35" s="8" t="s">
        <v>135</v>
      </c>
      <c r="F35" s="8" t="s">
        <v>136</v>
      </c>
      <c r="G35" s="8" t="s">
        <v>246</v>
      </c>
      <c r="H35" s="8" t="s">
        <v>137</v>
      </c>
      <c r="I35" s="8" t="s">
        <v>247</v>
      </c>
      <c r="J35" s="8" t="s">
        <v>248</v>
      </c>
      <c r="K35" s="8" t="s">
        <v>249</v>
      </c>
      <c r="M35" s="8" t="s">
        <v>250</v>
      </c>
      <c r="N35" s="8" t="s">
        <v>241</v>
      </c>
    </row>
    <row r="36" spans="1:14" x14ac:dyDescent="0.4">
      <c r="A36" s="3">
        <v>20160001</v>
      </c>
      <c r="B36" s="3" t="s">
        <v>138</v>
      </c>
      <c r="C36" s="3" t="s">
        <v>251</v>
      </c>
      <c r="D36" s="3" t="s">
        <v>252</v>
      </c>
      <c r="E36" s="3" t="s">
        <v>140</v>
      </c>
      <c r="F36" s="3" t="s">
        <v>253</v>
      </c>
      <c r="G36" s="3" t="s">
        <v>254</v>
      </c>
      <c r="H36" s="3" t="s">
        <v>141</v>
      </c>
      <c r="I36" s="4">
        <v>26448</v>
      </c>
      <c r="J36" s="3">
        <f ca="1">DATEDIF(I36,TODAY(),"Y")</f>
        <v>50</v>
      </c>
      <c r="K36" s="3">
        <v>5</v>
      </c>
      <c r="M36" s="3" t="s">
        <v>255</v>
      </c>
      <c r="N36" s="3">
        <f>COUNTIF($E$36:$E$59,M36)</f>
        <v>11</v>
      </c>
    </row>
    <row r="37" spans="1:14" x14ac:dyDescent="0.4">
      <c r="A37" s="3">
        <v>20160002</v>
      </c>
      <c r="B37" s="3" t="s">
        <v>142</v>
      </c>
      <c r="C37" s="3" t="s">
        <v>251</v>
      </c>
      <c r="D37" s="3" t="s">
        <v>256</v>
      </c>
      <c r="E37" s="3" t="s">
        <v>144</v>
      </c>
      <c r="F37" s="3" t="s">
        <v>145</v>
      </c>
      <c r="G37" s="3" t="s">
        <v>257</v>
      </c>
      <c r="H37" s="3" t="s">
        <v>146</v>
      </c>
      <c r="I37" s="4">
        <v>29958</v>
      </c>
      <c r="J37" s="3">
        <f t="shared" ref="J37:J59" ca="1" si="0">DATEDIF(I37,TODAY(),"Y")</f>
        <v>41</v>
      </c>
      <c r="K37" s="3">
        <v>1</v>
      </c>
      <c r="M37" s="3" t="s">
        <v>258</v>
      </c>
      <c r="N37" s="3">
        <f>COUNTIF($E$36:$E$59,M37)</f>
        <v>13</v>
      </c>
    </row>
    <row r="38" spans="1:14" x14ac:dyDescent="0.4">
      <c r="A38" s="3">
        <v>20160003</v>
      </c>
      <c r="B38" s="3" t="s">
        <v>147</v>
      </c>
      <c r="C38" s="3" t="s">
        <v>251</v>
      </c>
      <c r="D38" s="3" t="s">
        <v>259</v>
      </c>
      <c r="E38" s="3" t="s">
        <v>144</v>
      </c>
      <c r="F38" s="3" t="s">
        <v>149</v>
      </c>
      <c r="G38" s="3" t="s">
        <v>260</v>
      </c>
      <c r="H38" s="3" t="s">
        <v>141</v>
      </c>
      <c r="I38" s="4">
        <v>21904</v>
      </c>
      <c r="J38" s="3">
        <f t="shared" ca="1" si="0"/>
        <v>63</v>
      </c>
      <c r="K38" s="3">
        <v>12</v>
      </c>
    </row>
    <row r="39" spans="1:14" x14ac:dyDescent="0.4">
      <c r="A39" s="3">
        <v>20160004</v>
      </c>
      <c r="B39" s="3" t="s">
        <v>150</v>
      </c>
      <c r="C39" s="3" t="s">
        <v>251</v>
      </c>
      <c r="D39" s="3" t="s">
        <v>261</v>
      </c>
      <c r="E39" s="3" t="s">
        <v>140</v>
      </c>
      <c r="F39" s="3" t="s">
        <v>152</v>
      </c>
      <c r="G39" s="3" t="s">
        <v>262</v>
      </c>
      <c r="H39" s="3" t="s">
        <v>141</v>
      </c>
      <c r="I39" s="4">
        <v>27596</v>
      </c>
      <c r="J39" s="3">
        <f t="shared" ca="1" si="0"/>
        <v>47</v>
      </c>
      <c r="K39" s="3">
        <v>7</v>
      </c>
      <c r="M39" s="3" t="s">
        <v>263</v>
      </c>
      <c r="N39" s="3">
        <f>COUNTIF($H$36:$H$59,"一般")</f>
        <v>13</v>
      </c>
    </row>
    <row r="40" spans="1:14" x14ac:dyDescent="0.4">
      <c r="A40" s="3">
        <v>20160005</v>
      </c>
      <c r="B40" s="3" t="s">
        <v>153</v>
      </c>
      <c r="C40" s="3" t="s">
        <v>264</v>
      </c>
      <c r="D40" s="3" t="s">
        <v>265</v>
      </c>
      <c r="E40" s="3" t="s">
        <v>140</v>
      </c>
      <c r="F40" s="3" t="s">
        <v>155</v>
      </c>
      <c r="G40" s="3" t="s">
        <v>266</v>
      </c>
      <c r="H40" s="3" t="s">
        <v>141</v>
      </c>
      <c r="I40" s="4">
        <v>27489</v>
      </c>
      <c r="J40" s="3">
        <f t="shared" ca="1" si="0"/>
        <v>47</v>
      </c>
      <c r="K40" s="3">
        <v>4</v>
      </c>
      <c r="M40" s="3" t="s">
        <v>267</v>
      </c>
      <c r="N40" s="3">
        <f>COUNTIF($H$36:$H$59,"ゴールド")</f>
        <v>11</v>
      </c>
    </row>
    <row r="41" spans="1:14" x14ac:dyDescent="0.4">
      <c r="A41" s="3">
        <v>20160006</v>
      </c>
      <c r="B41" s="3" t="s">
        <v>156</v>
      </c>
      <c r="C41" s="3" t="s">
        <v>264</v>
      </c>
      <c r="D41" s="3" t="s">
        <v>268</v>
      </c>
      <c r="E41" s="3" t="s">
        <v>144</v>
      </c>
      <c r="F41" s="3" t="s">
        <v>158</v>
      </c>
      <c r="G41" s="3" t="s">
        <v>269</v>
      </c>
      <c r="H41" s="3" t="s">
        <v>146</v>
      </c>
      <c r="I41" s="4">
        <v>29172</v>
      </c>
      <c r="J41" s="3">
        <f t="shared" ca="1" si="0"/>
        <v>43</v>
      </c>
      <c r="K41" s="3">
        <v>11</v>
      </c>
    </row>
    <row r="42" spans="1:14" x14ac:dyDescent="0.4">
      <c r="A42" s="3">
        <v>20160007</v>
      </c>
      <c r="B42" s="3" t="s">
        <v>159</v>
      </c>
      <c r="C42" s="3" t="s">
        <v>251</v>
      </c>
      <c r="D42" s="3" t="s">
        <v>270</v>
      </c>
      <c r="E42" s="3" t="s">
        <v>144</v>
      </c>
      <c r="F42" s="3" t="s">
        <v>161</v>
      </c>
      <c r="G42" s="3" t="s">
        <v>271</v>
      </c>
      <c r="H42" s="3" t="s">
        <v>141</v>
      </c>
      <c r="I42" s="4">
        <v>31169</v>
      </c>
      <c r="J42" s="3">
        <f t="shared" ca="1" si="0"/>
        <v>37</v>
      </c>
      <c r="K42" s="3">
        <v>5</v>
      </c>
      <c r="M42" s="3" t="s">
        <v>264</v>
      </c>
      <c r="N42" s="3">
        <f>COUNTIF($C$36:$C$59,M42)</f>
        <v>9</v>
      </c>
    </row>
    <row r="43" spans="1:14" x14ac:dyDescent="0.4">
      <c r="A43" s="3">
        <v>20160008</v>
      </c>
      <c r="B43" s="3" t="s">
        <v>162</v>
      </c>
      <c r="C43" s="3" t="s">
        <v>251</v>
      </c>
      <c r="D43" s="3" t="s">
        <v>272</v>
      </c>
      <c r="E43" s="3" t="s">
        <v>144</v>
      </c>
      <c r="F43" s="3" t="s">
        <v>164</v>
      </c>
      <c r="G43" s="3" t="s">
        <v>273</v>
      </c>
      <c r="H43" s="3" t="s">
        <v>146</v>
      </c>
      <c r="I43" s="4">
        <v>28330</v>
      </c>
      <c r="J43" s="3">
        <f t="shared" ca="1" si="0"/>
        <v>45</v>
      </c>
      <c r="K43" s="3">
        <v>7</v>
      </c>
      <c r="M43" s="3" t="s">
        <v>251</v>
      </c>
      <c r="N43" s="3">
        <f>COUNTIF($C$36:$C$59,M43)</f>
        <v>15</v>
      </c>
    </row>
    <row r="44" spans="1:14" x14ac:dyDescent="0.4">
      <c r="A44" s="3">
        <v>20160009</v>
      </c>
      <c r="B44" s="3" t="s">
        <v>165</v>
      </c>
      <c r="C44" s="3" t="s">
        <v>251</v>
      </c>
      <c r="D44" s="3" t="s">
        <v>274</v>
      </c>
      <c r="E44" s="3" t="s">
        <v>140</v>
      </c>
      <c r="F44" s="3" t="s">
        <v>167</v>
      </c>
      <c r="G44" s="3" t="s">
        <v>275</v>
      </c>
      <c r="H44" s="3" t="s">
        <v>146</v>
      </c>
      <c r="I44" s="4">
        <v>29515</v>
      </c>
      <c r="J44" s="3">
        <f t="shared" ca="1" si="0"/>
        <v>42</v>
      </c>
      <c r="K44" s="3">
        <v>10</v>
      </c>
    </row>
    <row r="45" spans="1:14" x14ac:dyDescent="0.4">
      <c r="A45" s="3">
        <v>20160010</v>
      </c>
      <c r="B45" s="3" t="s">
        <v>168</v>
      </c>
      <c r="C45" s="3" t="s">
        <v>251</v>
      </c>
      <c r="D45" s="3" t="s">
        <v>276</v>
      </c>
      <c r="E45" s="3" t="s">
        <v>144</v>
      </c>
      <c r="F45" s="3" t="s">
        <v>170</v>
      </c>
      <c r="G45" s="3" t="s">
        <v>277</v>
      </c>
      <c r="H45" s="3" t="s">
        <v>146</v>
      </c>
      <c r="I45" s="4">
        <v>25552</v>
      </c>
      <c r="J45" s="3">
        <f t="shared" ca="1" si="0"/>
        <v>53</v>
      </c>
      <c r="K45" s="3">
        <v>12</v>
      </c>
      <c r="M45" s="9" t="s">
        <v>278</v>
      </c>
      <c r="N45" s="9" t="s">
        <v>279</v>
      </c>
    </row>
    <row r="46" spans="1:14" x14ac:dyDescent="0.4">
      <c r="A46" s="3">
        <v>20160011</v>
      </c>
      <c r="B46" s="3" t="s">
        <v>171</v>
      </c>
      <c r="C46" s="3" t="s">
        <v>251</v>
      </c>
      <c r="D46" s="3" t="s">
        <v>280</v>
      </c>
      <c r="E46" s="3" t="s">
        <v>144</v>
      </c>
      <c r="F46" s="3" t="s">
        <v>173</v>
      </c>
      <c r="G46" s="3" t="s">
        <v>281</v>
      </c>
      <c r="H46" s="3" t="s">
        <v>141</v>
      </c>
      <c r="I46" s="4">
        <v>29506</v>
      </c>
      <c r="J46" s="3">
        <f t="shared" ca="1" si="0"/>
        <v>42</v>
      </c>
      <c r="K46" s="3">
        <v>10</v>
      </c>
      <c r="M46" s="3" t="s">
        <v>264</v>
      </c>
      <c r="N46" s="3">
        <f>SUMIF($C$36:$C$59,M46,$K$36:$K$59)</f>
        <v>56</v>
      </c>
    </row>
    <row r="47" spans="1:14" x14ac:dyDescent="0.4">
      <c r="A47" s="3">
        <v>20160012</v>
      </c>
      <c r="B47" s="3" t="s">
        <v>174</v>
      </c>
      <c r="C47" s="3" t="s">
        <v>264</v>
      </c>
      <c r="D47" s="3" t="s">
        <v>282</v>
      </c>
      <c r="E47" s="3" t="s">
        <v>140</v>
      </c>
      <c r="F47" s="3" t="s">
        <v>176</v>
      </c>
      <c r="G47" s="3" t="s">
        <v>283</v>
      </c>
      <c r="H47" s="3" t="s">
        <v>141</v>
      </c>
      <c r="I47" s="4">
        <v>31530</v>
      </c>
      <c r="J47" s="3">
        <f t="shared" ca="1" si="0"/>
        <v>36</v>
      </c>
      <c r="K47" s="3">
        <v>4</v>
      </c>
      <c r="M47" s="3" t="s">
        <v>251</v>
      </c>
      <c r="N47" s="3">
        <f>SUMIF($C$36:$C$59,M47,$K$36:$K$59)</f>
        <v>116</v>
      </c>
    </row>
    <row r="48" spans="1:14" x14ac:dyDescent="0.4">
      <c r="A48" s="3">
        <v>20160013</v>
      </c>
      <c r="B48" s="3" t="s">
        <v>177</v>
      </c>
      <c r="C48" s="3" t="s">
        <v>251</v>
      </c>
      <c r="D48" s="3" t="s">
        <v>284</v>
      </c>
      <c r="E48" s="3" t="s">
        <v>140</v>
      </c>
      <c r="F48" s="3" t="s">
        <v>179</v>
      </c>
      <c r="G48" s="3" t="s">
        <v>285</v>
      </c>
      <c r="H48" s="3" t="s">
        <v>146</v>
      </c>
      <c r="I48" s="4">
        <v>32201</v>
      </c>
      <c r="J48" s="3">
        <f t="shared" ca="1" si="0"/>
        <v>34</v>
      </c>
      <c r="K48" s="3">
        <v>2</v>
      </c>
    </row>
    <row r="49" spans="1:14" x14ac:dyDescent="0.4">
      <c r="A49" s="3">
        <v>20160014</v>
      </c>
      <c r="B49" s="3" t="s">
        <v>180</v>
      </c>
      <c r="C49" s="3" t="s">
        <v>251</v>
      </c>
      <c r="D49" s="3" t="s">
        <v>286</v>
      </c>
      <c r="E49" s="3" t="s">
        <v>144</v>
      </c>
      <c r="F49" s="3" t="s">
        <v>182</v>
      </c>
      <c r="G49" s="3" t="s">
        <v>287</v>
      </c>
      <c r="H49" s="3" t="s">
        <v>146</v>
      </c>
      <c r="I49" s="4">
        <v>28726</v>
      </c>
      <c r="J49" s="3">
        <f t="shared" ca="1" si="0"/>
        <v>44</v>
      </c>
      <c r="K49" s="3">
        <v>8</v>
      </c>
      <c r="M49" s="9"/>
      <c r="N49" s="9" t="s">
        <v>314</v>
      </c>
    </row>
    <row r="50" spans="1:14" x14ac:dyDescent="0.4">
      <c r="A50" s="3">
        <v>20160015</v>
      </c>
      <c r="B50" s="3" t="s">
        <v>183</v>
      </c>
      <c r="C50" s="3" t="s">
        <v>251</v>
      </c>
      <c r="D50" s="3" t="s">
        <v>289</v>
      </c>
      <c r="E50" s="3" t="s">
        <v>140</v>
      </c>
      <c r="F50" s="3" t="s">
        <v>185</v>
      </c>
      <c r="G50" s="3" t="s">
        <v>290</v>
      </c>
      <c r="H50" s="3" t="s">
        <v>141</v>
      </c>
      <c r="I50" s="4">
        <v>21881</v>
      </c>
      <c r="J50" s="3">
        <f t="shared" ca="1" si="0"/>
        <v>63</v>
      </c>
      <c r="K50" s="3">
        <v>11</v>
      </c>
      <c r="M50" s="3" t="s">
        <v>264</v>
      </c>
      <c r="N50" s="18">
        <f>AVERAGEIF($C$36:$C$59,M50,$K$36:$K$59)</f>
        <v>6.2222222222222223</v>
      </c>
    </row>
    <row r="51" spans="1:14" x14ac:dyDescent="0.4">
      <c r="A51" s="3">
        <v>20160016</v>
      </c>
      <c r="B51" s="3" t="s">
        <v>186</v>
      </c>
      <c r="C51" s="3" t="s">
        <v>264</v>
      </c>
      <c r="D51" s="3" t="s">
        <v>291</v>
      </c>
      <c r="E51" s="3" t="s">
        <v>140</v>
      </c>
      <c r="F51" s="3" t="s">
        <v>188</v>
      </c>
      <c r="G51" s="3" t="s">
        <v>292</v>
      </c>
      <c r="H51" s="3" t="s">
        <v>146</v>
      </c>
      <c r="I51" s="4">
        <v>24702</v>
      </c>
      <c r="J51" s="3">
        <f t="shared" ca="1" si="0"/>
        <v>55</v>
      </c>
      <c r="K51" s="3">
        <v>8</v>
      </c>
      <c r="M51" s="3" t="s">
        <v>251</v>
      </c>
      <c r="N51" s="18">
        <f>AVERAGEIF($C$36:$C$59,M51,$K$36:$K$59)</f>
        <v>7.7333333333333334</v>
      </c>
    </row>
    <row r="52" spans="1:14" x14ac:dyDescent="0.4">
      <c r="A52" s="3">
        <v>20160017</v>
      </c>
      <c r="B52" s="3" t="s">
        <v>189</v>
      </c>
      <c r="C52" s="3" t="s">
        <v>251</v>
      </c>
      <c r="D52" s="3" t="s">
        <v>293</v>
      </c>
      <c r="E52" s="3" t="s">
        <v>144</v>
      </c>
      <c r="F52" s="3" t="s">
        <v>190</v>
      </c>
      <c r="G52" s="3" t="s">
        <v>294</v>
      </c>
      <c r="H52" s="3" t="s">
        <v>141</v>
      </c>
      <c r="I52" s="4">
        <v>29849</v>
      </c>
      <c r="J52" s="3">
        <f t="shared" ca="1" si="0"/>
        <v>41</v>
      </c>
      <c r="K52" s="3">
        <v>9</v>
      </c>
    </row>
    <row r="53" spans="1:14" x14ac:dyDescent="0.4">
      <c r="A53" s="3">
        <v>20160018</v>
      </c>
      <c r="B53" s="3" t="s">
        <v>191</v>
      </c>
      <c r="C53" s="3" t="s">
        <v>264</v>
      </c>
      <c r="D53" s="3" t="s">
        <v>295</v>
      </c>
      <c r="E53" s="3" t="s">
        <v>140</v>
      </c>
      <c r="F53" s="3" t="s">
        <v>192</v>
      </c>
      <c r="G53" s="3" t="s">
        <v>296</v>
      </c>
      <c r="H53" s="3" t="s">
        <v>146</v>
      </c>
      <c r="I53" s="4">
        <v>27964</v>
      </c>
      <c r="J53" s="3">
        <f t="shared" ca="1" si="0"/>
        <v>46</v>
      </c>
      <c r="K53" s="3">
        <v>7</v>
      </c>
    </row>
    <row r="54" spans="1:14" x14ac:dyDescent="0.4">
      <c r="A54" s="3">
        <v>20160019</v>
      </c>
      <c r="B54" s="3" t="s">
        <v>193</v>
      </c>
      <c r="C54" s="3" t="s">
        <v>251</v>
      </c>
      <c r="D54" s="3" t="s">
        <v>297</v>
      </c>
      <c r="E54" s="3" t="s">
        <v>144</v>
      </c>
      <c r="F54" s="3" t="s">
        <v>194</v>
      </c>
      <c r="G54" s="3" t="s">
        <v>298</v>
      </c>
      <c r="H54" s="3" t="s">
        <v>141</v>
      </c>
      <c r="I54" s="4">
        <v>29911</v>
      </c>
      <c r="J54" s="3">
        <f t="shared" ca="1" si="0"/>
        <v>41</v>
      </c>
      <c r="K54" s="3">
        <v>11</v>
      </c>
    </row>
    <row r="55" spans="1:14" x14ac:dyDescent="0.4">
      <c r="A55" s="3">
        <v>20160020</v>
      </c>
      <c r="B55" s="3" t="s">
        <v>195</v>
      </c>
      <c r="C55" s="3" t="s">
        <v>251</v>
      </c>
      <c r="D55" s="3" t="s">
        <v>299</v>
      </c>
      <c r="E55" s="3" t="s">
        <v>144</v>
      </c>
      <c r="F55" s="3" t="s">
        <v>196</v>
      </c>
      <c r="G55" s="3" t="s">
        <v>300</v>
      </c>
      <c r="H55" s="3" t="s">
        <v>146</v>
      </c>
      <c r="I55" s="4">
        <v>24649</v>
      </c>
      <c r="J55" s="3">
        <f t="shared" ca="1" si="0"/>
        <v>55</v>
      </c>
      <c r="K55" s="3">
        <v>6</v>
      </c>
    </row>
    <row r="56" spans="1:14" x14ac:dyDescent="0.4">
      <c r="A56" s="3">
        <v>20160021</v>
      </c>
      <c r="B56" s="3" t="s">
        <v>197</v>
      </c>
      <c r="C56" s="3" t="s">
        <v>264</v>
      </c>
      <c r="D56" s="3" t="s">
        <v>301</v>
      </c>
      <c r="E56" s="3" t="s">
        <v>144</v>
      </c>
      <c r="F56" s="3" t="s">
        <v>198</v>
      </c>
      <c r="G56" s="3" t="s">
        <v>302</v>
      </c>
      <c r="H56" s="3" t="s">
        <v>146</v>
      </c>
      <c r="I56" s="4">
        <v>30217</v>
      </c>
      <c r="J56" s="3">
        <f t="shared" ca="1" si="0"/>
        <v>40</v>
      </c>
      <c r="K56" s="3">
        <v>9</v>
      </c>
    </row>
    <row r="57" spans="1:14" x14ac:dyDescent="0.4">
      <c r="A57" s="3">
        <v>20160022</v>
      </c>
      <c r="B57" s="3" t="s">
        <v>199</v>
      </c>
      <c r="C57" s="3" t="s">
        <v>264</v>
      </c>
      <c r="D57" s="3" t="s">
        <v>303</v>
      </c>
      <c r="E57" s="3" t="s">
        <v>140</v>
      </c>
      <c r="F57" s="3" t="s">
        <v>200</v>
      </c>
      <c r="G57" s="3" t="s">
        <v>304</v>
      </c>
      <c r="H57" s="3" t="s">
        <v>146</v>
      </c>
      <c r="I57" s="4">
        <v>28569</v>
      </c>
      <c r="J57" s="3">
        <f t="shared" ca="1" si="0"/>
        <v>44</v>
      </c>
      <c r="K57" s="3">
        <v>3</v>
      </c>
    </row>
    <row r="58" spans="1:14" x14ac:dyDescent="0.4">
      <c r="A58" s="3">
        <v>20160023</v>
      </c>
      <c r="B58" s="3" t="s">
        <v>201</v>
      </c>
      <c r="C58" s="3" t="s">
        <v>264</v>
      </c>
      <c r="D58" s="3" t="s">
        <v>305</v>
      </c>
      <c r="E58" s="3" t="s">
        <v>144</v>
      </c>
      <c r="F58" s="3" t="s">
        <v>202</v>
      </c>
      <c r="G58" s="3" t="s">
        <v>306</v>
      </c>
      <c r="H58" s="3" t="s">
        <v>141</v>
      </c>
      <c r="I58" s="4">
        <v>32541</v>
      </c>
      <c r="J58" s="3">
        <f t="shared" ca="1" si="0"/>
        <v>34</v>
      </c>
      <c r="K58" s="3">
        <v>2</v>
      </c>
    </row>
    <row r="59" spans="1:14" x14ac:dyDescent="0.4">
      <c r="A59" s="3">
        <v>20160024</v>
      </c>
      <c r="B59" s="3" t="s">
        <v>203</v>
      </c>
      <c r="C59" s="3" t="s">
        <v>264</v>
      </c>
      <c r="D59" s="3" t="s">
        <v>307</v>
      </c>
      <c r="E59" s="3" t="s">
        <v>140</v>
      </c>
      <c r="F59" s="3" t="s">
        <v>204</v>
      </c>
      <c r="G59" s="3" t="s">
        <v>308</v>
      </c>
      <c r="H59" s="3" t="s">
        <v>146</v>
      </c>
      <c r="I59" s="4">
        <v>29446</v>
      </c>
      <c r="J59" s="3">
        <f t="shared" ca="1" si="0"/>
        <v>42</v>
      </c>
      <c r="K59" s="3">
        <v>8</v>
      </c>
    </row>
  </sheetData>
  <mergeCells count="2">
    <mergeCell ref="A1:N1"/>
    <mergeCell ref="A33:N33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50"/>
  <sheetViews>
    <sheetView workbookViewId="0">
      <pane ySplit="10" topLeftCell="A36" activePane="bottomLeft" state="frozen"/>
      <selection pane="bottomLeft" activeCell="L52" sqref="L52"/>
    </sheetView>
  </sheetViews>
  <sheetFormatPr defaultRowHeight="18.75" x14ac:dyDescent="0.4"/>
  <cols>
    <col min="1" max="1" width="7.625" bestFit="1" customWidth="1"/>
    <col min="2" max="2" width="11" bestFit="1" customWidth="1"/>
    <col min="3" max="3" width="19.75" bestFit="1" customWidth="1"/>
    <col min="4" max="4" width="7.125" bestFit="1" customWidth="1"/>
    <col min="5" max="5" width="31.125" bestFit="1" customWidth="1"/>
    <col min="6" max="6" width="14.75" bestFit="1" customWidth="1"/>
    <col min="7" max="9" width="12.875" customWidth="1"/>
    <col min="10" max="10" width="19.875" bestFit="1" customWidth="1"/>
    <col min="11" max="11" width="16.75" bestFit="1" customWidth="1"/>
    <col min="12" max="12" width="17.375" bestFit="1" customWidth="1"/>
    <col min="13" max="13" width="27.5" bestFit="1" customWidth="1"/>
  </cols>
  <sheetData>
    <row r="1" spans="1:13" ht="25.5" x14ac:dyDescent="0.4">
      <c r="A1" s="30" t="s">
        <v>206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</row>
    <row r="3" spans="1:13" ht="19.5" x14ac:dyDescent="0.4">
      <c r="A3" s="33" t="s">
        <v>315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9.5" x14ac:dyDescent="0.4">
      <c r="A4" s="33" t="s">
        <v>316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9.5" x14ac:dyDescent="0.4">
      <c r="A5" s="33" t="s">
        <v>321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ht="19.5" x14ac:dyDescent="0.4">
      <c r="A6" s="33" t="s">
        <v>317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9.5" x14ac:dyDescent="0.4">
      <c r="A7" s="33" t="s">
        <v>318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9.5" x14ac:dyDescent="0.4">
      <c r="A8" s="33" t="s">
        <v>319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9.5" x14ac:dyDescent="0.4">
      <c r="A9" s="33" t="s">
        <v>320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1" spans="1:13" ht="30" x14ac:dyDescent="0.4">
      <c r="A11" s="29" t="s">
        <v>310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4">
      <c r="A12" s="27" t="s">
        <v>0</v>
      </c>
      <c r="B12" s="27" t="s">
        <v>1</v>
      </c>
      <c r="C12" s="27" t="s">
        <v>2</v>
      </c>
      <c r="D12" s="27" t="s">
        <v>3</v>
      </c>
      <c r="E12" s="27" t="s">
        <v>5</v>
      </c>
      <c r="F12" s="27" t="s">
        <v>6</v>
      </c>
      <c r="G12" s="24"/>
      <c r="H12" s="25"/>
      <c r="I12" s="24"/>
      <c r="J12" s="25"/>
      <c r="K12" s="25"/>
      <c r="L12" s="25"/>
      <c r="M12" s="25"/>
    </row>
    <row r="13" spans="1:13" x14ac:dyDescent="0.4">
      <c r="A13" s="3">
        <v>2001</v>
      </c>
      <c r="B13" s="3" t="s">
        <v>14</v>
      </c>
      <c r="C13" s="3" t="s">
        <v>15</v>
      </c>
      <c r="D13" s="3" t="s">
        <v>16</v>
      </c>
      <c r="E13" s="3" t="s">
        <v>18</v>
      </c>
      <c r="F13" s="3" t="s">
        <v>19</v>
      </c>
      <c r="G13" s="3"/>
      <c r="H13" s="3"/>
      <c r="I13" s="3"/>
      <c r="J13" s="3"/>
      <c r="K13" s="3"/>
      <c r="L13" s="3"/>
      <c r="M13" s="3"/>
    </row>
    <row r="14" spans="1:13" x14ac:dyDescent="0.4">
      <c r="A14" s="3">
        <v>2002</v>
      </c>
      <c r="B14" s="3" t="s">
        <v>20</v>
      </c>
      <c r="C14" s="3" t="s">
        <v>21</v>
      </c>
      <c r="D14" s="3" t="s">
        <v>22</v>
      </c>
      <c r="E14" s="3" t="s">
        <v>24</v>
      </c>
      <c r="F14" s="3" t="s">
        <v>25</v>
      </c>
      <c r="G14" s="3"/>
      <c r="H14" s="3"/>
      <c r="I14" s="3"/>
      <c r="J14" s="3"/>
      <c r="K14" s="3"/>
      <c r="L14" s="3"/>
      <c r="M14" s="3"/>
    </row>
    <row r="15" spans="1:13" x14ac:dyDescent="0.4">
      <c r="A15" s="3">
        <v>2003</v>
      </c>
      <c r="B15" s="3" t="s">
        <v>26</v>
      </c>
      <c r="C15" s="3" t="s">
        <v>27</v>
      </c>
      <c r="D15" s="3" t="s">
        <v>28</v>
      </c>
      <c r="E15" s="3" t="s">
        <v>30</v>
      </c>
      <c r="F15" s="3" t="s">
        <v>31</v>
      </c>
      <c r="G15" s="3"/>
      <c r="H15" s="3"/>
      <c r="I15" s="3"/>
      <c r="J15" s="3"/>
      <c r="K15" s="3"/>
      <c r="L15" s="3"/>
      <c r="M15" s="3"/>
    </row>
    <row r="16" spans="1:13" x14ac:dyDescent="0.4">
      <c r="A16" s="3">
        <v>2004</v>
      </c>
      <c r="B16" s="3" t="s">
        <v>32</v>
      </c>
      <c r="C16" s="3" t="s">
        <v>33</v>
      </c>
      <c r="D16" s="3" t="s">
        <v>28</v>
      </c>
      <c r="E16" s="3" t="s">
        <v>35</v>
      </c>
      <c r="F16" s="3" t="s">
        <v>36</v>
      </c>
      <c r="G16" s="3"/>
      <c r="H16" s="3"/>
      <c r="I16" s="3"/>
      <c r="J16" s="3"/>
      <c r="K16" s="3"/>
      <c r="L16" s="3"/>
      <c r="M16" s="3"/>
    </row>
    <row r="17" spans="1:13" x14ac:dyDescent="0.4">
      <c r="A17" s="3">
        <v>2005</v>
      </c>
      <c r="B17" s="3" t="s">
        <v>37</v>
      </c>
      <c r="C17" s="3" t="s">
        <v>38</v>
      </c>
      <c r="D17" s="3" t="s">
        <v>22</v>
      </c>
      <c r="E17" s="3" t="s">
        <v>40</v>
      </c>
      <c r="F17" s="3" t="s">
        <v>41</v>
      </c>
      <c r="G17" s="3"/>
      <c r="H17" s="3"/>
      <c r="I17" s="3"/>
      <c r="J17" s="3"/>
      <c r="K17" s="3"/>
      <c r="L17" s="3"/>
      <c r="M17" s="3"/>
    </row>
    <row r="18" spans="1:13" x14ac:dyDescent="0.4">
      <c r="A18" s="3">
        <v>2006</v>
      </c>
      <c r="B18" s="3" t="s">
        <v>42</v>
      </c>
      <c r="C18" s="3" t="s">
        <v>43</v>
      </c>
      <c r="D18" s="3" t="s">
        <v>322</v>
      </c>
      <c r="E18" s="3" t="s">
        <v>46</v>
      </c>
      <c r="F18" s="3" t="s">
        <v>47</v>
      </c>
      <c r="G18" s="3"/>
      <c r="H18" s="3"/>
      <c r="I18" s="3"/>
      <c r="J18" s="3"/>
      <c r="K18" s="3"/>
      <c r="L18" s="3"/>
      <c r="M18" s="3"/>
    </row>
    <row r="19" spans="1:13" x14ac:dyDescent="0.4">
      <c r="A19" s="3">
        <v>2007</v>
      </c>
      <c r="B19" s="3" t="s">
        <v>48</v>
      </c>
      <c r="C19" s="3" t="s">
        <v>49</v>
      </c>
      <c r="D19" s="3" t="s">
        <v>16</v>
      </c>
      <c r="E19" s="3" t="s">
        <v>51</v>
      </c>
      <c r="F19" s="3" t="s">
        <v>52</v>
      </c>
      <c r="G19" s="3"/>
      <c r="H19" s="3"/>
      <c r="I19" s="3"/>
      <c r="J19" s="3"/>
      <c r="K19" s="3"/>
      <c r="L19" s="3"/>
      <c r="M19" s="3"/>
    </row>
    <row r="20" spans="1:13" x14ac:dyDescent="0.4">
      <c r="A20" s="3">
        <v>2008</v>
      </c>
      <c r="B20" s="3" t="s">
        <v>53</v>
      </c>
      <c r="C20" s="3" t="s">
        <v>54</v>
      </c>
      <c r="D20" s="3" t="s">
        <v>55</v>
      </c>
      <c r="E20" s="3" t="s">
        <v>57</v>
      </c>
      <c r="F20" s="3" t="s">
        <v>58</v>
      </c>
      <c r="G20" s="3"/>
      <c r="H20" s="3"/>
      <c r="I20" s="3"/>
      <c r="J20" s="3"/>
      <c r="K20" s="3"/>
      <c r="L20" s="3"/>
      <c r="M20" s="3"/>
    </row>
    <row r="21" spans="1:13" x14ac:dyDescent="0.4">
      <c r="A21" s="3">
        <v>2009</v>
      </c>
      <c r="B21" s="3" t="s">
        <v>59</v>
      </c>
      <c r="C21" s="3" t="s">
        <v>60</v>
      </c>
      <c r="D21" s="3" t="s">
        <v>22</v>
      </c>
      <c r="E21" s="3" t="s">
        <v>62</v>
      </c>
      <c r="F21" s="3" t="s">
        <v>63</v>
      </c>
      <c r="G21" s="3"/>
      <c r="H21" s="3"/>
      <c r="I21" s="3"/>
      <c r="J21" s="3"/>
      <c r="K21" s="3"/>
      <c r="L21" s="3"/>
      <c r="M21" s="3"/>
    </row>
    <row r="22" spans="1:13" x14ac:dyDescent="0.4">
      <c r="A22" s="3">
        <v>2010</v>
      </c>
      <c r="B22" s="3" t="s">
        <v>64</v>
      </c>
      <c r="C22" s="3" t="s">
        <v>65</v>
      </c>
      <c r="D22" s="3" t="s">
        <v>22</v>
      </c>
      <c r="E22" s="3" t="s">
        <v>67</v>
      </c>
      <c r="F22" s="3" t="s">
        <v>68</v>
      </c>
      <c r="G22" s="3"/>
      <c r="H22" s="3"/>
      <c r="I22" s="3"/>
      <c r="J22" s="3"/>
      <c r="K22" s="3"/>
      <c r="L22" s="3"/>
      <c r="M22" s="3"/>
    </row>
    <row r="23" spans="1:13" x14ac:dyDescent="0.4">
      <c r="A23" s="3">
        <v>2011</v>
      </c>
      <c r="B23" s="3" t="s">
        <v>69</v>
      </c>
      <c r="C23" s="3" t="s">
        <v>70</v>
      </c>
      <c r="D23" s="3" t="s">
        <v>28</v>
      </c>
      <c r="E23" s="3" t="s">
        <v>72</v>
      </c>
      <c r="F23" s="3" t="s">
        <v>73</v>
      </c>
      <c r="G23" s="3"/>
      <c r="H23" s="3"/>
      <c r="I23" s="3"/>
      <c r="J23" s="3"/>
      <c r="K23" s="3"/>
      <c r="L23" s="3"/>
      <c r="M23" s="3"/>
    </row>
    <row r="24" spans="1:13" x14ac:dyDescent="0.4">
      <c r="A24" s="3">
        <v>2012</v>
      </c>
      <c r="B24" s="3" t="s">
        <v>74</v>
      </c>
      <c r="C24" s="3" t="s">
        <v>75</v>
      </c>
      <c r="D24" s="3" t="s">
        <v>322</v>
      </c>
      <c r="E24" s="3" t="s">
        <v>77</v>
      </c>
      <c r="F24" s="3" t="s">
        <v>78</v>
      </c>
      <c r="G24" s="3"/>
      <c r="H24" s="3"/>
      <c r="I24" s="3"/>
      <c r="J24" s="3"/>
      <c r="K24" s="3"/>
      <c r="L24" s="3"/>
      <c r="M24" s="3"/>
    </row>
    <row r="25" spans="1:13" x14ac:dyDescent="0.4">
      <c r="A25" s="3">
        <v>2013</v>
      </c>
      <c r="B25" s="3" t="s">
        <v>79</v>
      </c>
      <c r="C25" s="3" t="s">
        <v>80</v>
      </c>
      <c r="D25" s="3" t="s">
        <v>28</v>
      </c>
      <c r="E25" s="3" t="s">
        <v>82</v>
      </c>
      <c r="F25" s="3" t="s">
        <v>83</v>
      </c>
      <c r="G25" s="3"/>
      <c r="H25" s="3"/>
      <c r="I25" s="3"/>
      <c r="J25" s="3"/>
      <c r="K25" s="3"/>
      <c r="L25" s="3"/>
      <c r="M25" s="3"/>
    </row>
    <row r="27" spans="1:13" ht="25.5" x14ac:dyDescent="0.4">
      <c r="A27" s="23" t="s">
        <v>207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9" spans="1:13" ht="30" x14ac:dyDescent="0.4">
      <c r="A29" s="29" t="s">
        <v>310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</row>
    <row r="30" spans="1:13" x14ac:dyDescent="0.4">
      <c r="A30" s="27" t="s">
        <v>0</v>
      </c>
      <c r="B30" s="27" t="s">
        <v>1</v>
      </c>
      <c r="C30" s="27" t="s">
        <v>2</v>
      </c>
      <c r="D30" s="27" t="s">
        <v>3</v>
      </c>
      <c r="E30" s="27" t="s">
        <v>5</v>
      </c>
      <c r="F30" s="27" t="s">
        <v>6</v>
      </c>
      <c r="G30" s="24" t="s">
        <v>323</v>
      </c>
      <c r="H30" s="24" t="s">
        <v>324</v>
      </c>
      <c r="I30" s="24" t="s">
        <v>325</v>
      </c>
      <c r="J30" s="24" t="s">
        <v>326</v>
      </c>
      <c r="K30" s="24" t="s">
        <v>327</v>
      </c>
      <c r="L30" s="24" t="s">
        <v>328</v>
      </c>
      <c r="M30" s="24" t="s">
        <v>329</v>
      </c>
    </row>
    <row r="31" spans="1:13" x14ac:dyDescent="0.4">
      <c r="A31" s="3">
        <v>2001</v>
      </c>
      <c r="B31" s="3" t="s">
        <v>14</v>
      </c>
      <c r="C31" s="3" t="s">
        <v>15</v>
      </c>
      <c r="D31" s="3" t="s">
        <v>16</v>
      </c>
      <c r="E31" s="3" t="s">
        <v>18</v>
      </c>
      <c r="F31" s="3" t="s">
        <v>19</v>
      </c>
      <c r="G31" s="3" t="str">
        <f>LEFT(B31,2)</f>
        <v>安部</v>
      </c>
      <c r="H31" s="3" t="str">
        <f>RIGHT(A31,2)</f>
        <v>01</v>
      </c>
      <c r="I31" s="3" t="str">
        <f>MID(E31,4,3)</f>
        <v>葛飾区</v>
      </c>
      <c r="J31" s="3" t="str">
        <f>UPPER(C31)</f>
        <v>YUUICHI ABE</v>
      </c>
      <c r="K31" s="3" t="str">
        <f>LOWER(C31)</f>
        <v>yuuichi abe</v>
      </c>
      <c r="L31" s="3" t="str">
        <f>PROPER(C31)</f>
        <v>Yuuichi Abe</v>
      </c>
      <c r="M31" s="3" t="str">
        <f>CONCATENATE(D31,"　",B31)</f>
        <v>総務部　安部　裕一</v>
      </c>
    </row>
    <row r="32" spans="1:13" x14ac:dyDescent="0.4">
      <c r="A32" s="3">
        <v>2002</v>
      </c>
      <c r="B32" s="3" t="s">
        <v>20</v>
      </c>
      <c r="C32" s="3" t="s">
        <v>21</v>
      </c>
      <c r="D32" s="3" t="s">
        <v>22</v>
      </c>
      <c r="E32" s="3" t="s">
        <v>24</v>
      </c>
      <c r="F32" s="3" t="s">
        <v>25</v>
      </c>
      <c r="G32" s="3" t="str">
        <f t="shared" ref="G32:G43" si="0">LEFT(B32,2)</f>
        <v>加藤</v>
      </c>
      <c r="H32" s="3" t="str">
        <f t="shared" ref="H32:H43" si="1">RIGHT(A32,2)</f>
        <v>02</v>
      </c>
      <c r="I32" s="3" t="str">
        <f t="shared" ref="I32:I43" si="2">MID(E32,4,3)</f>
        <v>中央区</v>
      </c>
      <c r="J32" s="3" t="str">
        <f t="shared" ref="J32:J43" si="3">UPPER(C32)</f>
        <v>HIDEO KATO</v>
      </c>
      <c r="K32" s="3" t="str">
        <f t="shared" ref="K32:K43" si="4">LOWER(C32)</f>
        <v>hideo kato</v>
      </c>
      <c r="L32" s="3" t="str">
        <f t="shared" ref="L32:L43" si="5">PROPER(C32)</f>
        <v>Hideo Kato</v>
      </c>
      <c r="M32" s="3" t="str">
        <f t="shared" ref="M32:M43" si="6">CONCATENATE(D32,"　",B32)</f>
        <v>営業部　加藤　英夫</v>
      </c>
    </row>
    <row r="33" spans="1:13" x14ac:dyDescent="0.4">
      <c r="A33" s="3">
        <v>2003</v>
      </c>
      <c r="B33" s="3" t="s">
        <v>26</v>
      </c>
      <c r="C33" s="3" t="s">
        <v>27</v>
      </c>
      <c r="D33" s="3" t="s">
        <v>28</v>
      </c>
      <c r="E33" s="3" t="s">
        <v>30</v>
      </c>
      <c r="F33" s="3" t="s">
        <v>31</v>
      </c>
      <c r="G33" s="3" t="str">
        <f t="shared" si="0"/>
        <v>中村</v>
      </c>
      <c r="H33" s="3" t="str">
        <f t="shared" si="1"/>
        <v>03</v>
      </c>
      <c r="I33" s="3" t="str">
        <f t="shared" si="2"/>
        <v>中野区</v>
      </c>
      <c r="J33" s="3" t="str">
        <f t="shared" si="3"/>
        <v>HIROSI NAKAMURA</v>
      </c>
      <c r="K33" s="3" t="str">
        <f t="shared" si="4"/>
        <v>hirosi nakamura</v>
      </c>
      <c r="L33" s="3" t="str">
        <f t="shared" si="5"/>
        <v>Hirosi Nakamura</v>
      </c>
      <c r="M33" s="3" t="str">
        <f t="shared" si="6"/>
        <v>開発部　中村　博</v>
      </c>
    </row>
    <row r="34" spans="1:13" x14ac:dyDescent="0.4">
      <c r="A34" s="3">
        <v>2004</v>
      </c>
      <c r="B34" s="3" t="s">
        <v>32</v>
      </c>
      <c r="C34" s="3" t="s">
        <v>33</v>
      </c>
      <c r="D34" s="3" t="s">
        <v>28</v>
      </c>
      <c r="E34" s="3" t="s">
        <v>35</v>
      </c>
      <c r="F34" s="3" t="s">
        <v>36</v>
      </c>
      <c r="G34" s="3" t="str">
        <f t="shared" si="0"/>
        <v>田村</v>
      </c>
      <c r="H34" s="3" t="str">
        <f t="shared" si="1"/>
        <v>04</v>
      </c>
      <c r="I34" s="3" t="str">
        <f t="shared" si="2"/>
        <v>小山市</v>
      </c>
      <c r="J34" s="3" t="str">
        <f t="shared" si="3"/>
        <v>KYOUKO TAMURA</v>
      </c>
      <c r="K34" s="3" t="str">
        <f t="shared" si="4"/>
        <v>kyouko tamura</v>
      </c>
      <c r="L34" s="3" t="str">
        <f t="shared" si="5"/>
        <v>Kyouko Tamura</v>
      </c>
      <c r="M34" s="3" t="str">
        <f t="shared" si="6"/>
        <v>開発部　田村　京子</v>
      </c>
    </row>
    <row r="35" spans="1:13" x14ac:dyDescent="0.4">
      <c r="A35" s="3">
        <v>2005</v>
      </c>
      <c r="B35" s="3" t="s">
        <v>37</v>
      </c>
      <c r="C35" s="3" t="s">
        <v>38</v>
      </c>
      <c r="D35" s="3" t="s">
        <v>22</v>
      </c>
      <c r="E35" s="3" t="s">
        <v>40</v>
      </c>
      <c r="F35" s="3" t="s">
        <v>41</v>
      </c>
      <c r="G35" s="3" t="str">
        <f t="shared" si="0"/>
        <v>佐木</v>
      </c>
      <c r="H35" s="3" t="str">
        <f t="shared" si="1"/>
        <v>05</v>
      </c>
      <c r="I35" s="3" t="str">
        <f t="shared" si="2"/>
        <v>調布市</v>
      </c>
      <c r="J35" s="3" t="str">
        <f t="shared" si="3"/>
        <v>HIDEO SASAKI</v>
      </c>
      <c r="K35" s="3" t="str">
        <f t="shared" si="4"/>
        <v>hideo sasaki</v>
      </c>
      <c r="L35" s="3" t="str">
        <f t="shared" si="5"/>
        <v>Hideo Sasaki</v>
      </c>
      <c r="M35" s="3" t="str">
        <f t="shared" si="6"/>
        <v>営業部　佐木　英夫</v>
      </c>
    </row>
    <row r="36" spans="1:13" x14ac:dyDescent="0.4">
      <c r="A36" s="3">
        <v>2006</v>
      </c>
      <c r="B36" s="3" t="s">
        <v>42</v>
      </c>
      <c r="C36" s="3" t="s">
        <v>43</v>
      </c>
      <c r="D36" s="3" t="s">
        <v>322</v>
      </c>
      <c r="E36" s="3" t="s">
        <v>46</v>
      </c>
      <c r="F36" s="3" t="s">
        <v>47</v>
      </c>
      <c r="G36" s="3" t="str">
        <f t="shared" si="0"/>
        <v>木下</v>
      </c>
      <c r="H36" s="3" t="str">
        <f t="shared" si="1"/>
        <v>06</v>
      </c>
      <c r="I36" s="3" t="str">
        <f t="shared" si="2"/>
        <v>三鷹市</v>
      </c>
      <c r="J36" s="3" t="str">
        <f t="shared" si="3"/>
        <v>YOSHIMI KINOSITA</v>
      </c>
      <c r="K36" s="3" t="str">
        <f t="shared" si="4"/>
        <v>yoshimi kinosita</v>
      </c>
      <c r="L36" s="3" t="str">
        <f t="shared" si="5"/>
        <v>Yoshimi Kinosita</v>
      </c>
      <c r="M36" s="3" t="str">
        <f t="shared" si="6"/>
        <v>経理部　木下　好美</v>
      </c>
    </row>
    <row r="37" spans="1:13" x14ac:dyDescent="0.4">
      <c r="A37" s="3">
        <v>2007</v>
      </c>
      <c r="B37" s="3" t="s">
        <v>48</v>
      </c>
      <c r="C37" s="3" t="s">
        <v>49</v>
      </c>
      <c r="D37" s="3" t="s">
        <v>16</v>
      </c>
      <c r="E37" s="3" t="s">
        <v>51</v>
      </c>
      <c r="F37" s="3" t="s">
        <v>52</v>
      </c>
      <c r="G37" s="3" t="str">
        <f t="shared" si="0"/>
        <v>清水</v>
      </c>
      <c r="H37" s="3" t="str">
        <f t="shared" si="1"/>
        <v>07</v>
      </c>
      <c r="I37" s="3" t="str">
        <f t="shared" si="2"/>
        <v>渋谷区</v>
      </c>
      <c r="J37" s="3" t="str">
        <f t="shared" si="3"/>
        <v>NORIKO SHIMIZU</v>
      </c>
      <c r="K37" s="3" t="str">
        <f t="shared" si="4"/>
        <v>noriko shimizu</v>
      </c>
      <c r="L37" s="3" t="str">
        <f t="shared" si="5"/>
        <v>Noriko Shimizu</v>
      </c>
      <c r="M37" s="3" t="str">
        <f t="shared" si="6"/>
        <v>総務部　清水　紀子</v>
      </c>
    </row>
    <row r="38" spans="1:13" x14ac:dyDescent="0.4">
      <c r="A38" s="3">
        <v>2008</v>
      </c>
      <c r="B38" s="3" t="s">
        <v>53</v>
      </c>
      <c r="C38" s="3" t="s">
        <v>54</v>
      </c>
      <c r="D38" s="3" t="s">
        <v>55</v>
      </c>
      <c r="E38" s="3" t="s">
        <v>57</v>
      </c>
      <c r="F38" s="3" t="s">
        <v>58</v>
      </c>
      <c r="G38" s="3" t="str">
        <f t="shared" si="0"/>
        <v>幸田</v>
      </c>
      <c r="H38" s="3" t="str">
        <f t="shared" si="1"/>
        <v>08</v>
      </c>
      <c r="I38" s="3" t="str">
        <f t="shared" si="2"/>
        <v>静岡市</v>
      </c>
      <c r="J38" s="3" t="str">
        <f t="shared" si="3"/>
        <v>TAKASHI KOUDA</v>
      </c>
      <c r="K38" s="3" t="str">
        <f t="shared" si="4"/>
        <v>takashi kouda</v>
      </c>
      <c r="L38" s="3" t="str">
        <f t="shared" si="5"/>
        <v>Takashi Kouda</v>
      </c>
      <c r="M38" s="3" t="str">
        <f t="shared" si="6"/>
        <v>企画部　幸田　貴志</v>
      </c>
    </row>
    <row r="39" spans="1:13" x14ac:dyDescent="0.4">
      <c r="A39" s="3">
        <v>2009</v>
      </c>
      <c r="B39" s="3" t="s">
        <v>59</v>
      </c>
      <c r="C39" s="3" t="s">
        <v>60</v>
      </c>
      <c r="D39" s="3" t="s">
        <v>22</v>
      </c>
      <c r="E39" s="3" t="s">
        <v>62</v>
      </c>
      <c r="F39" s="3" t="s">
        <v>63</v>
      </c>
      <c r="G39" s="3" t="str">
        <f t="shared" si="0"/>
        <v>津島</v>
      </c>
      <c r="H39" s="3" t="str">
        <f t="shared" si="1"/>
        <v>09</v>
      </c>
      <c r="I39" s="3" t="str">
        <f t="shared" si="2"/>
        <v>江東区</v>
      </c>
      <c r="J39" s="3" t="str">
        <f t="shared" si="3"/>
        <v>CHIAKI TSUSHIMA</v>
      </c>
      <c r="K39" s="3" t="str">
        <f t="shared" si="4"/>
        <v>chiaki tsushima</v>
      </c>
      <c r="L39" s="3" t="str">
        <f t="shared" si="5"/>
        <v>Chiaki Tsushima</v>
      </c>
      <c r="M39" s="3" t="str">
        <f t="shared" si="6"/>
        <v>営業部　津島　千秋</v>
      </c>
    </row>
    <row r="40" spans="1:13" x14ac:dyDescent="0.4">
      <c r="A40" s="3">
        <v>2010</v>
      </c>
      <c r="B40" s="3" t="s">
        <v>64</v>
      </c>
      <c r="C40" s="3" t="s">
        <v>65</v>
      </c>
      <c r="D40" s="3" t="s">
        <v>22</v>
      </c>
      <c r="E40" s="3" t="s">
        <v>67</v>
      </c>
      <c r="F40" s="3" t="s">
        <v>68</v>
      </c>
      <c r="G40" s="3" t="str">
        <f t="shared" si="0"/>
        <v>佐藤</v>
      </c>
      <c r="H40" s="3" t="str">
        <f t="shared" si="1"/>
        <v>10</v>
      </c>
      <c r="I40" s="3" t="str">
        <f t="shared" si="2"/>
        <v>市川市</v>
      </c>
      <c r="J40" s="3" t="str">
        <f t="shared" si="3"/>
        <v>MASAHIRO SATO</v>
      </c>
      <c r="K40" s="3" t="str">
        <f t="shared" si="4"/>
        <v>masahiro sato</v>
      </c>
      <c r="L40" s="3" t="str">
        <f t="shared" si="5"/>
        <v>Masahiro Sato</v>
      </c>
      <c r="M40" s="3" t="str">
        <f t="shared" si="6"/>
        <v>営業部　佐藤　正弘</v>
      </c>
    </row>
    <row r="41" spans="1:13" x14ac:dyDescent="0.4">
      <c r="A41" s="3">
        <v>2011</v>
      </c>
      <c r="B41" s="3" t="s">
        <v>69</v>
      </c>
      <c r="C41" s="3" t="s">
        <v>70</v>
      </c>
      <c r="D41" s="3" t="s">
        <v>28</v>
      </c>
      <c r="E41" s="3" t="s">
        <v>72</v>
      </c>
      <c r="F41" s="3" t="s">
        <v>73</v>
      </c>
      <c r="G41" s="3" t="str">
        <f t="shared" si="0"/>
        <v>浜田</v>
      </c>
      <c r="H41" s="3" t="str">
        <f t="shared" si="1"/>
        <v>11</v>
      </c>
      <c r="I41" s="3" t="str">
        <f t="shared" si="2"/>
        <v>大田区</v>
      </c>
      <c r="J41" s="3" t="str">
        <f t="shared" si="3"/>
        <v>KIMIHIKO HAMADA</v>
      </c>
      <c r="K41" s="3" t="str">
        <f t="shared" si="4"/>
        <v>kimihiko hamada</v>
      </c>
      <c r="L41" s="3" t="str">
        <f t="shared" si="5"/>
        <v>Kimihiko Hamada</v>
      </c>
      <c r="M41" s="3" t="str">
        <f t="shared" si="6"/>
        <v>開発部　浜田　公彦</v>
      </c>
    </row>
    <row r="42" spans="1:13" x14ac:dyDescent="0.4">
      <c r="A42" s="3">
        <v>2012</v>
      </c>
      <c r="B42" s="3" t="s">
        <v>74</v>
      </c>
      <c r="C42" s="3" t="s">
        <v>75</v>
      </c>
      <c r="D42" s="3" t="s">
        <v>322</v>
      </c>
      <c r="E42" s="3" t="s">
        <v>77</v>
      </c>
      <c r="F42" s="3" t="s">
        <v>78</v>
      </c>
      <c r="G42" s="3" t="str">
        <f t="shared" si="0"/>
        <v>鈴木</v>
      </c>
      <c r="H42" s="3" t="str">
        <f t="shared" si="1"/>
        <v>12</v>
      </c>
      <c r="I42" s="3" t="str">
        <f t="shared" si="2"/>
        <v>港区海</v>
      </c>
      <c r="J42" s="3" t="str">
        <f t="shared" si="3"/>
        <v>SAORI SUZUKI</v>
      </c>
      <c r="K42" s="3" t="str">
        <f t="shared" si="4"/>
        <v>saori suzuki</v>
      </c>
      <c r="L42" s="3" t="str">
        <f t="shared" si="5"/>
        <v>Saori Suzuki</v>
      </c>
      <c r="M42" s="3" t="str">
        <f t="shared" si="6"/>
        <v>経理部　鈴木　沙織</v>
      </c>
    </row>
    <row r="43" spans="1:13" x14ac:dyDescent="0.4">
      <c r="A43" s="3">
        <v>2013</v>
      </c>
      <c r="B43" s="3" t="s">
        <v>79</v>
      </c>
      <c r="C43" s="3" t="s">
        <v>80</v>
      </c>
      <c r="D43" s="3" t="s">
        <v>28</v>
      </c>
      <c r="E43" s="3" t="s">
        <v>82</v>
      </c>
      <c r="F43" s="3" t="s">
        <v>83</v>
      </c>
      <c r="G43" s="3" t="str">
        <f t="shared" si="0"/>
        <v>笹本</v>
      </c>
      <c r="H43" s="3" t="str">
        <f t="shared" si="1"/>
        <v>13</v>
      </c>
      <c r="I43" s="3" t="str">
        <f t="shared" si="2"/>
        <v>品川区</v>
      </c>
      <c r="J43" s="3" t="str">
        <f t="shared" si="3"/>
        <v>YUKIE SASAMOTO</v>
      </c>
      <c r="K43" s="3" t="str">
        <f t="shared" si="4"/>
        <v>yukie sasamoto</v>
      </c>
      <c r="L43" s="3" t="str">
        <f t="shared" si="5"/>
        <v>Yukie Sasamoto</v>
      </c>
      <c r="M43" s="3" t="str">
        <f t="shared" si="6"/>
        <v>開発部　笹本　幸恵</v>
      </c>
    </row>
    <row r="44" spans="1:13" ht="24" x14ac:dyDescent="0.4">
      <c r="G44" s="17" t="str">
        <f ca="1">_xlfn.FORMULATEXT(G31)</f>
        <v>=LEFT(B31,2)</v>
      </c>
    </row>
    <row r="45" spans="1:13" ht="24" x14ac:dyDescent="0.4">
      <c r="H45" s="17" t="str">
        <f ca="1">_xlfn.FORMULATEXT(H31)</f>
        <v>=RIGHT(A31,2)</v>
      </c>
    </row>
    <row r="46" spans="1:13" ht="24" x14ac:dyDescent="0.4">
      <c r="I46" s="17" t="str">
        <f ca="1">_xlfn.FORMULATEXT(I31)</f>
        <v>=MID(E31,4,3)</v>
      </c>
    </row>
    <row r="47" spans="1:13" ht="24" x14ac:dyDescent="0.4">
      <c r="J47" s="17" t="str">
        <f ca="1">_xlfn.FORMULATEXT(J31)</f>
        <v>=UPPER(C31)</v>
      </c>
    </row>
    <row r="48" spans="1:13" ht="24" x14ac:dyDescent="0.4">
      <c r="K48" s="17" t="str">
        <f ca="1">_xlfn.FORMULATEXT(K31)</f>
        <v>=LOWER(C31)</v>
      </c>
    </row>
    <row r="49" spans="12:13" ht="24" x14ac:dyDescent="0.4">
      <c r="L49" s="17" t="str">
        <f ca="1">_xlfn.FORMULATEXT(L31)</f>
        <v>=PROPER(C31)</v>
      </c>
    </row>
    <row r="50" spans="12:13" ht="24" x14ac:dyDescent="0.4">
      <c r="M50" s="17" t="str">
        <f ca="1">_xlfn.FORMULATEXT(M31)</f>
        <v>=CONCATENATE(D31,"　",B31)</v>
      </c>
    </row>
  </sheetData>
  <mergeCells count="11">
    <mergeCell ref="A29:M29"/>
    <mergeCell ref="A27:M27"/>
    <mergeCell ref="A11:M11"/>
    <mergeCell ref="A1:M1"/>
    <mergeCell ref="A3:M3"/>
    <mergeCell ref="A4:M4"/>
    <mergeCell ref="A5:M5"/>
    <mergeCell ref="A6:M6"/>
    <mergeCell ref="A7:M7"/>
    <mergeCell ref="A8:M8"/>
    <mergeCell ref="A9:M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K61"/>
  <sheetViews>
    <sheetView topLeftCell="A3" workbookViewId="0">
      <pane ySplit="9" topLeftCell="A12" activePane="bottomLeft" state="frozen"/>
      <selection activeCell="A3" sqref="A3"/>
      <selection pane="bottomLeft" activeCell="A12" sqref="A12:K12"/>
    </sheetView>
  </sheetViews>
  <sheetFormatPr defaultRowHeight="18.75" x14ac:dyDescent="0.4"/>
  <cols>
    <col min="1" max="1" width="9.5" bestFit="1" customWidth="1"/>
    <col min="2" max="2" width="11" bestFit="1" customWidth="1"/>
    <col min="3" max="3" width="17.625" bestFit="1" customWidth="1"/>
    <col min="4" max="4" width="7.125" bestFit="1" customWidth="1"/>
    <col min="5" max="5" width="19.25" bestFit="1" customWidth="1"/>
    <col min="6" max="7" width="7.125" style="10" customWidth="1"/>
    <col min="8" max="8" width="26.625" style="10" bestFit="1" customWidth="1"/>
    <col min="9" max="9" width="21.625" style="10" bestFit="1" customWidth="1"/>
    <col min="10" max="10" width="17.125" style="10" bestFit="1" customWidth="1"/>
    <col min="11" max="11" width="17.625" style="10" bestFit="1" customWidth="1"/>
  </cols>
  <sheetData>
    <row r="1" spans="1:11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3" spans="1:11" ht="25.5" x14ac:dyDescent="0.4">
      <c r="A3" s="23" t="s">
        <v>206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5" spans="1:11" ht="19.5" x14ac:dyDescent="0.4">
      <c r="A5" s="33" t="s">
        <v>330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4">
      <c r="A6" s="33" t="s">
        <v>331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4">
      <c r="A7" s="33" t="s">
        <v>332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19.5" x14ac:dyDescent="0.4">
      <c r="A8" s="33" t="s">
        <v>350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1" ht="19.5" x14ac:dyDescent="0.4">
      <c r="A9" s="33" t="s">
        <v>351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1" ht="19.5" x14ac:dyDescent="0.4">
      <c r="A10" s="33" t="s">
        <v>319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</row>
    <row r="12" spans="1:11" ht="33" x14ac:dyDescent="0.4">
      <c r="A12" s="34" t="s">
        <v>131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ht="18.75" customHeight="1" x14ac:dyDescent="0.4">
      <c r="A13" s="39" t="s">
        <v>132</v>
      </c>
      <c r="B13" s="39" t="s">
        <v>133</v>
      </c>
      <c r="C13" s="39" t="s">
        <v>134</v>
      </c>
      <c r="D13" s="39" t="s">
        <v>135</v>
      </c>
      <c r="E13" s="39" t="s">
        <v>136</v>
      </c>
      <c r="F13" s="39" t="s">
        <v>323</v>
      </c>
      <c r="G13" s="39" t="s">
        <v>324</v>
      </c>
      <c r="H13" s="39" t="s">
        <v>325</v>
      </c>
      <c r="I13" s="39" t="s">
        <v>326</v>
      </c>
      <c r="J13" s="39" t="s">
        <v>327</v>
      </c>
      <c r="K13" s="39" t="s">
        <v>328</v>
      </c>
    </row>
    <row r="14" spans="1:11" x14ac:dyDescent="0.4">
      <c r="A14" s="3">
        <v>20160001</v>
      </c>
      <c r="B14" s="3" t="s">
        <v>138</v>
      </c>
      <c r="C14" s="3" t="s">
        <v>139</v>
      </c>
      <c r="D14" s="3" t="s">
        <v>140</v>
      </c>
      <c r="E14" s="3" t="s">
        <v>333</v>
      </c>
      <c r="F14" s="3"/>
      <c r="G14" s="3"/>
      <c r="H14" s="3"/>
      <c r="I14" s="3"/>
      <c r="J14" s="3"/>
      <c r="K14" s="3"/>
    </row>
    <row r="15" spans="1:11" x14ac:dyDescent="0.4">
      <c r="A15" s="3">
        <v>20160002</v>
      </c>
      <c r="B15" s="3" t="s">
        <v>142</v>
      </c>
      <c r="C15" s="3" t="s">
        <v>143</v>
      </c>
      <c r="D15" s="3" t="s">
        <v>144</v>
      </c>
      <c r="E15" s="3" t="s">
        <v>334</v>
      </c>
      <c r="F15" s="3"/>
      <c r="G15" s="3"/>
      <c r="H15" s="3"/>
      <c r="I15" s="3"/>
      <c r="J15" s="3"/>
      <c r="K15" s="3"/>
    </row>
    <row r="16" spans="1:11" x14ac:dyDescent="0.4">
      <c r="A16" s="3">
        <v>20160003</v>
      </c>
      <c r="B16" s="3" t="s">
        <v>147</v>
      </c>
      <c r="C16" s="3" t="s">
        <v>148</v>
      </c>
      <c r="D16" s="3" t="s">
        <v>144</v>
      </c>
      <c r="E16" s="3" t="s">
        <v>335</v>
      </c>
      <c r="F16" s="3"/>
      <c r="G16" s="3"/>
      <c r="H16" s="3"/>
      <c r="I16" s="3"/>
      <c r="J16" s="3"/>
      <c r="K16" s="3"/>
    </row>
    <row r="17" spans="1:11" x14ac:dyDescent="0.4">
      <c r="A17" s="3">
        <v>20160004</v>
      </c>
      <c r="B17" s="3" t="s">
        <v>150</v>
      </c>
      <c r="C17" s="3" t="s">
        <v>151</v>
      </c>
      <c r="D17" s="3" t="s">
        <v>140</v>
      </c>
      <c r="E17" s="3" t="s">
        <v>336</v>
      </c>
      <c r="F17" s="3"/>
      <c r="G17" s="3"/>
      <c r="H17" s="3"/>
      <c r="I17" s="3"/>
      <c r="J17" s="3"/>
      <c r="K17" s="3"/>
    </row>
    <row r="18" spans="1:11" x14ac:dyDescent="0.4">
      <c r="A18" s="3">
        <v>20160005</v>
      </c>
      <c r="B18" s="3" t="s">
        <v>153</v>
      </c>
      <c r="C18" s="3" t="s">
        <v>154</v>
      </c>
      <c r="D18" s="3" t="s">
        <v>140</v>
      </c>
      <c r="E18" s="3" t="s">
        <v>337</v>
      </c>
      <c r="F18" s="3"/>
      <c r="G18" s="3"/>
      <c r="H18" s="3"/>
      <c r="I18" s="3"/>
      <c r="J18" s="3"/>
      <c r="K18" s="3"/>
    </row>
    <row r="19" spans="1:11" x14ac:dyDescent="0.4">
      <c r="A19" s="3">
        <v>20160006</v>
      </c>
      <c r="B19" s="3" t="s">
        <v>156</v>
      </c>
      <c r="C19" s="3" t="s">
        <v>157</v>
      </c>
      <c r="D19" s="3" t="s">
        <v>144</v>
      </c>
      <c r="E19" s="3" t="s">
        <v>338</v>
      </c>
      <c r="F19" s="3"/>
      <c r="G19" s="3"/>
      <c r="H19" s="3"/>
      <c r="I19" s="3"/>
      <c r="J19" s="3"/>
      <c r="K19" s="3"/>
    </row>
    <row r="20" spans="1:11" x14ac:dyDescent="0.4">
      <c r="A20" s="3">
        <v>20160007</v>
      </c>
      <c r="B20" s="3" t="s">
        <v>159</v>
      </c>
      <c r="C20" s="3" t="s">
        <v>160</v>
      </c>
      <c r="D20" s="3" t="s">
        <v>144</v>
      </c>
      <c r="E20" s="3" t="s">
        <v>339</v>
      </c>
      <c r="F20" s="3"/>
      <c r="G20" s="3"/>
      <c r="H20" s="3"/>
      <c r="I20" s="3"/>
      <c r="J20" s="3"/>
      <c r="K20" s="3"/>
    </row>
    <row r="21" spans="1:11" x14ac:dyDescent="0.4">
      <c r="A21" s="3">
        <v>20160008</v>
      </c>
      <c r="B21" s="3" t="s">
        <v>162</v>
      </c>
      <c r="C21" s="3" t="s">
        <v>163</v>
      </c>
      <c r="D21" s="3" t="s">
        <v>144</v>
      </c>
      <c r="E21" s="3" t="s">
        <v>340</v>
      </c>
      <c r="F21" s="3"/>
      <c r="G21" s="3"/>
      <c r="H21" s="3"/>
      <c r="I21" s="3"/>
      <c r="J21" s="3"/>
      <c r="K21" s="3"/>
    </row>
    <row r="22" spans="1:11" x14ac:dyDescent="0.4">
      <c r="A22" s="3">
        <v>20160009</v>
      </c>
      <c r="B22" s="3" t="s">
        <v>165</v>
      </c>
      <c r="C22" s="3" t="s">
        <v>166</v>
      </c>
      <c r="D22" s="3" t="s">
        <v>140</v>
      </c>
      <c r="E22" s="3" t="s">
        <v>341</v>
      </c>
      <c r="F22" s="3"/>
      <c r="G22" s="3"/>
      <c r="H22" s="3"/>
      <c r="I22" s="3"/>
      <c r="J22" s="3"/>
      <c r="K22" s="3"/>
    </row>
    <row r="23" spans="1:11" x14ac:dyDescent="0.4">
      <c r="A23" s="3">
        <v>20160010</v>
      </c>
      <c r="B23" s="3" t="s">
        <v>168</v>
      </c>
      <c r="C23" s="3" t="s">
        <v>169</v>
      </c>
      <c r="D23" s="3" t="s">
        <v>144</v>
      </c>
      <c r="E23" s="3" t="s">
        <v>342</v>
      </c>
      <c r="F23" s="3"/>
      <c r="G23" s="3"/>
      <c r="H23" s="3"/>
      <c r="I23" s="3"/>
      <c r="J23" s="3"/>
      <c r="K23" s="3"/>
    </row>
    <row r="24" spans="1:11" x14ac:dyDescent="0.4">
      <c r="A24" s="3">
        <v>20160011</v>
      </c>
      <c r="B24" s="3" t="s">
        <v>171</v>
      </c>
      <c r="C24" s="3" t="s">
        <v>172</v>
      </c>
      <c r="D24" s="3" t="s">
        <v>144</v>
      </c>
      <c r="E24" s="3" t="s">
        <v>343</v>
      </c>
      <c r="F24" s="3"/>
      <c r="G24" s="3"/>
      <c r="H24" s="3"/>
      <c r="I24" s="3"/>
      <c r="J24" s="3"/>
      <c r="K24" s="3"/>
    </row>
    <row r="25" spans="1:11" x14ac:dyDescent="0.4">
      <c r="A25" s="3">
        <v>20160012</v>
      </c>
      <c r="B25" s="3" t="s">
        <v>174</v>
      </c>
      <c r="C25" s="3" t="s">
        <v>175</v>
      </c>
      <c r="D25" s="3" t="s">
        <v>140</v>
      </c>
      <c r="E25" s="3" t="s">
        <v>344</v>
      </c>
      <c r="F25" s="3"/>
      <c r="G25" s="3"/>
      <c r="H25" s="3"/>
      <c r="I25" s="3"/>
      <c r="J25" s="3"/>
      <c r="K25" s="3"/>
    </row>
    <row r="26" spans="1:11" x14ac:dyDescent="0.4">
      <c r="A26" s="3">
        <v>20160013</v>
      </c>
      <c r="B26" s="3" t="s">
        <v>177</v>
      </c>
      <c r="C26" s="3" t="s">
        <v>178</v>
      </c>
      <c r="D26" s="3" t="s">
        <v>140</v>
      </c>
      <c r="E26" s="3" t="s">
        <v>345</v>
      </c>
      <c r="F26" s="3"/>
      <c r="G26" s="3"/>
      <c r="H26" s="3"/>
      <c r="I26" s="3"/>
      <c r="J26" s="3"/>
      <c r="K26" s="3"/>
    </row>
    <row r="27" spans="1:11" x14ac:dyDescent="0.4">
      <c r="A27" s="3">
        <v>20160014</v>
      </c>
      <c r="B27" s="3" t="s">
        <v>180</v>
      </c>
      <c r="C27" s="3" t="s">
        <v>181</v>
      </c>
      <c r="D27" s="3" t="s">
        <v>144</v>
      </c>
      <c r="E27" s="3" t="s">
        <v>346</v>
      </c>
      <c r="F27" s="3"/>
      <c r="G27" s="3"/>
      <c r="H27" s="3"/>
      <c r="I27" s="3"/>
      <c r="J27" s="3"/>
      <c r="K27" s="3"/>
    </row>
    <row r="28" spans="1:11" x14ac:dyDescent="0.4">
      <c r="A28" s="3">
        <v>20160015</v>
      </c>
      <c r="B28" s="3" t="s">
        <v>183</v>
      </c>
      <c r="C28" s="3" t="s">
        <v>184</v>
      </c>
      <c r="D28" s="3" t="s">
        <v>140</v>
      </c>
      <c r="E28" s="3" t="s">
        <v>347</v>
      </c>
      <c r="F28" s="3"/>
      <c r="G28" s="3"/>
      <c r="H28" s="3"/>
      <c r="I28" s="3"/>
      <c r="J28" s="3"/>
      <c r="K28" s="3"/>
    </row>
    <row r="29" spans="1:11" x14ac:dyDescent="0.4">
      <c r="A29" s="3">
        <v>20160016</v>
      </c>
      <c r="B29" s="3" t="s">
        <v>186</v>
      </c>
      <c r="C29" s="3" t="s">
        <v>187</v>
      </c>
      <c r="D29" s="3" t="s">
        <v>140</v>
      </c>
      <c r="E29" s="3" t="s">
        <v>348</v>
      </c>
      <c r="F29" s="3"/>
      <c r="G29" s="3"/>
      <c r="H29" s="3"/>
      <c r="I29" s="3"/>
      <c r="J29" s="3"/>
      <c r="K29" s="3"/>
    </row>
    <row r="31" spans="1:11" ht="25.5" x14ac:dyDescent="0.4">
      <c r="A31" s="23" t="s">
        <v>349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3" spans="1:11" ht="33" x14ac:dyDescent="0.4">
      <c r="A33" s="34" t="s">
        <v>131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4">
      <c r="A34" s="35" t="s">
        <v>132</v>
      </c>
      <c r="B34" s="35" t="s">
        <v>133</v>
      </c>
      <c r="C34" s="35" t="s">
        <v>134</v>
      </c>
      <c r="D34" s="35" t="s">
        <v>135</v>
      </c>
      <c r="E34" s="35" t="s">
        <v>136</v>
      </c>
      <c r="F34" s="35" t="s">
        <v>323</v>
      </c>
      <c r="G34" s="35" t="s">
        <v>324</v>
      </c>
      <c r="H34" s="35" t="s">
        <v>325</v>
      </c>
      <c r="I34" s="35" t="s">
        <v>326</v>
      </c>
      <c r="J34" s="35" t="s">
        <v>327</v>
      </c>
      <c r="K34" s="35" t="s">
        <v>328</v>
      </c>
    </row>
    <row r="35" spans="1:11" x14ac:dyDescent="0.4">
      <c r="A35" s="3">
        <v>20160001</v>
      </c>
      <c r="B35" s="3" t="s">
        <v>138</v>
      </c>
      <c r="C35" s="3" t="s">
        <v>139</v>
      </c>
      <c r="D35" s="3" t="s">
        <v>140</v>
      </c>
      <c r="E35" s="3" t="s">
        <v>333</v>
      </c>
      <c r="F35" s="3" t="str">
        <f>RIGHT(A35,4)</f>
        <v>0001</v>
      </c>
      <c r="G35" s="3" t="str">
        <f>LEFT(B35,2)</f>
        <v>浜口</v>
      </c>
      <c r="H35" s="3" t="str">
        <f>CONCATENATE(D35,E35)</f>
        <v>東京都港南区海岸</v>
      </c>
      <c r="I35" s="3" t="str">
        <f>UPPER(C35)</f>
        <v>HUMI HANAGUCHI</v>
      </c>
      <c r="J35" s="3" t="str">
        <f>LOWER(C35)</f>
        <v>humi hanaguchi</v>
      </c>
      <c r="K35" s="3" t="str">
        <f>PROPER(C35)</f>
        <v>Humi Hanaguchi</v>
      </c>
    </row>
    <row r="36" spans="1:11" x14ac:dyDescent="0.4">
      <c r="A36" s="3">
        <v>20160002</v>
      </c>
      <c r="B36" s="3" t="s">
        <v>142</v>
      </c>
      <c r="C36" s="3" t="s">
        <v>143</v>
      </c>
      <c r="D36" s="3" t="s">
        <v>144</v>
      </c>
      <c r="E36" s="3" t="s">
        <v>334</v>
      </c>
      <c r="F36" s="3" t="str">
        <f t="shared" ref="F36:F50" si="0">RIGHT(A36,4)</f>
        <v>0002</v>
      </c>
      <c r="G36" s="3" t="str">
        <f t="shared" ref="G36:G50" si="1">LEFT(B36,2)</f>
        <v>大原</v>
      </c>
      <c r="H36" s="3" t="str">
        <f t="shared" ref="H36:H50" si="2">CONCATENATE(D36,E36)</f>
        <v>千葉県市川市港北区篠原東</v>
      </c>
      <c r="I36" s="3" t="str">
        <f t="shared" ref="I36:I50" si="3">UPPER(C36)</f>
        <v>YUKA OHARA</v>
      </c>
      <c r="J36" s="3" t="str">
        <f t="shared" ref="J36:J50" si="4">LOWER(C36)</f>
        <v>yuka ohara</v>
      </c>
      <c r="K36" s="3" t="str">
        <f t="shared" ref="K36:K50" si="5">PROPER(C36)</f>
        <v>Yuka Ohara</v>
      </c>
    </row>
    <row r="37" spans="1:11" x14ac:dyDescent="0.4">
      <c r="A37" s="3">
        <v>20160003</v>
      </c>
      <c r="B37" s="3" t="s">
        <v>147</v>
      </c>
      <c r="C37" s="3" t="s">
        <v>148</v>
      </c>
      <c r="D37" s="3" t="s">
        <v>144</v>
      </c>
      <c r="E37" s="3" t="s">
        <v>335</v>
      </c>
      <c r="F37" s="3" t="str">
        <f t="shared" si="0"/>
        <v>0003</v>
      </c>
      <c r="G37" s="3" t="str">
        <f t="shared" si="1"/>
        <v>住吉</v>
      </c>
      <c r="H37" s="3" t="str">
        <f t="shared" si="2"/>
        <v>千葉県市川市西区高島</v>
      </c>
      <c r="I37" s="3" t="str">
        <f t="shared" si="3"/>
        <v>NANA SUMIYOSHI</v>
      </c>
      <c r="J37" s="3" t="str">
        <f t="shared" si="4"/>
        <v>nana sumiyoshi</v>
      </c>
      <c r="K37" s="3" t="str">
        <f t="shared" si="5"/>
        <v>Nana Sumiyoshi</v>
      </c>
    </row>
    <row r="38" spans="1:11" x14ac:dyDescent="0.4">
      <c r="A38" s="3">
        <v>20160004</v>
      </c>
      <c r="B38" s="3" t="s">
        <v>150</v>
      </c>
      <c r="C38" s="3" t="s">
        <v>151</v>
      </c>
      <c r="D38" s="3" t="s">
        <v>140</v>
      </c>
      <c r="E38" s="3" t="s">
        <v>336</v>
      </c>
      <c r="F38" s="3" t="str">
        <f t="shared" si="0"/>
        <v>0004</v>
      </c>
      <c r="G38" s="3" t="str">
        <f t="shared" si="1"/>
        <v>紀藤</v>
      </c>
      <c r="H38" s="3" t="str">
        <f t="shared" si="2"/>
        <v>東京都新宿区四谷</v>
      </c>
      <c r="I38" s="3" t="str">
        <f t="shared" si="3"/>
        <v>ERI KITOU</v>
      </c>
      <c r="J38" s="3" t="str">
        <f t="shared" si="4"/>
        <v>eri kitou</v>
      </c>
      <c r="K38" s="3" t="str">
        <f t="shared" si="5"/>
        <v>Eri Kitou</v>
      </c>
    </row>
    <row r="39" spans="1:11" x14ac:dyDescent="0.4">
      <c r="A39" s="3">
        <v>20160005</v>
      </c>
      <c r="B39" s="3" t="s">
        <v>153</v>
      </c>
      <c r="C39" s="3" t="s">
        <v>154</v>
      </c>
      <c r="D39" s="3" t="s">
        <v>140</v>
      </c>
      <c r="E39" s="3" t="s">
        <v>337</v>
      </c>
      <c r="F39" s="3" t="str">
        <f t="shared" si="0"/>
        <v>0005</v>
      </c>
      <c r="G39" s="3" t="str">
        <f t="shared" si="1"/>
        <v>斉藤</v>
      </c>
      <c r="H39" s="3" t="str">
        <f t="shared" si="2"/>
        <v>東京都千代田区外神田</v>
      </c>
      <c r="I39" s="3" t="str">
        <f t="shared" si="3"/>
        <v>KENJI SAITOU</v>
      </c>
      <c r="J39" s="3" t="str">
        <f t="shared" si="4"/>
        <v>kenji saitou</v>
      </c>
      <c r="K39" s="3" t="str">
        <f t="shared" si="5"/>
        <v>Kenji Saitou</v>
      </c>
    </row>
    <row r="40" spans="1:11" x14ac:dyDescent="0.4">
      <c r="A40" s="3">
        <v>20160006</v>
      </c>
      <c r="B40" s="3" t="s">
        <v>156</v>
      </c>
      <c r="C40" s="3" t="s">
        <v>157</v>
      </c>
      <c r="D40" s="3" t="s">
        <v>144</v>
      </c>
      <c r="E40" s="3" t="s">
        <v>338</v>
      </c>
      <c r="F40" s="3" t="str">
        <f t="shared" si="0"/>
        <v>0006</v>
      </c>
      <c r="G40" s="3" t="str">
        <f t="shared" si="1"/>
        <v>富田</v>
      </c>
      <c r="H40" s="3" t="str">
        <f t="shared" si="2"/>
        <v>千葉県市川市旭区柏町</v>
      </c>
      <c r="I40" s="3" t="str">
        <f t="shared" si="3"/>
        <v>YU TOMITA</v>
      </c>
      <c r="J40" s="3" t="str">
        <f t="shared" si="4"/>
        <v>yu tomita</v>
      </c>
      <c r="K40" s="3" t="str">
        <f t="shared" si="5"/>
        <v>Yu Tomita</v>
      </c>
    </row>
    <row r="41" spans="1:11" x14ac:dyDescent="0.4">
      <c r="A41" s="3">
        <v>20160007</v>
      </c>
      <c r="B41" s="3" t="s">
        <v>159</v>
      </c>
      <c r="C41" s="3" t="s">
        <v>160</v>
      </c>
      <c r="D41" s="3" t="s">
        <v>144</v>
      </c>
      <c r="E41" s="3" t="s">
        <v>339</v>
      </c>
      <c r="F41" s="3" t="str">
        <f t="shared" si="0"/>
        <v>0007</v>
      </c>
      <c r="G41" s="3" t="str">
        <f t="shared" si="1"/>
        <v>大木</v>
      </c>
      <c r="H41" s="3" t="str">
        <f t="shared" si="2"/>
        <v>千葉県市川市中区石川町</v>
      </c>
      <c r="I41" s="3" t="str">
        <f t="shared" si="3"/>
        <v>SAE OOKI</v>
      </c>
      <c r="J41" s="3" t="str">
        <f t="shared" si="4"/>
        <v>sae ooki</v>
      </c>
      <c r="K41" s="3" t="str">
        <f t="shared" si="5"/>
        <v>Sae Ooki</v>
      </c>
    </row>
    <row r="42" spans="1:11" x14ac:dyDescent="0.4">
      <c r="A42" s="3">
        <v>20160008</v>
      </c>
      <c r="B42" s="3" t="s">
        <v>162</v>
      </c>
      <c r="C42" s="3" t="s">
        <v>163</v>
      </c>
      <c r="D42" s="3" t="s">
        <v>144</v>
      </c>
      <c r="E42" s="3" t="s">
        <v>340</v>
      </c>
      <c r="F42" s="3" t="str">
        <f t="shared" si="0"/>
        <v>0008</v>
      </c>
      <c r="G42" s="3" t="str">
        <f t="shared" si="1"/>
        <v>影山</v>
      </c>
      <c r="H42" s="3" t="str">
        <f t="shared" si="2"/>
        <v>千葉県市川市中区扇町</v>
      </c>
      <c r="I42" s="3" t="str">
        <f t="shared" si="3"/>
        <v>MAKO KAGEYAMA</v>
      </c>
      <c r="J42" s="3" t="str">
        <f t="shared" si="4"/>
        <v>mako kageyama</v>
      </c>
      <c r="K42" s="3" t="str">
        <f t="shared" si="5"/>
        <v>Mako Kageyama</v>
      </c>
    </row>
    <row r="43" spans="1:11" x14ac:dyDescent="0.4">
      <c r="A43" s="3">
        <v>20160009</v>
      </c>
      <c r="B43" s="3" t="s">
        <v>165</v>
      </c>
      <c r="C43" s="3" t="s">
        <v>166</v>
      </c>
      <c r="D43" s="3" t="s">
        <v>140</v>
      </c>
      <c r="E43" s="3" t="s">
        <v>341</v>
      </c>
      <c r="F43" s="3" t="str">
        <f t="shared" si="0"/>
        <v>0009</v>
      </c>
      <c r="G43" s="3" t="str">
        <f t="shared" si="1"/>
        <v>保井</v>
      </c>
      <c r="H43" s="3" t="str">
        <f t="shared" si="2"/>
        <v>東京都渋谷区広尾</v>
      </c>
      <c r="I43" s="3" t="str">
        <f t="shared" si="3"/>
        <v>SHINOBU YASUI</v>
      </c>
      <c r="J43" s="3" t="str">
        <f t="shared" si="4"/>
        <v>shinobu yasui</v>
      </c>
      <c r="K43" s="3" t="str">
        <f t="shared" si="5"/>
        <v>Shinobu Yasui</v>
      </c>
    </row>
    <row r="44" spans="1:11" x14ac:dyDescent="0.4">
      <c r="A44" s="3">
        <v>20160010</v>
      </c>
      <c r="B44" s="3" t="s">
        <v>168</v>
      </c>
      <c r="C44" s="3" t="s">
        <v>169</v>
      </c>
      <c r="D44" s="3" t="s">
        <v>144</v>
      </c>
      <c r="E44" s="3" t="s">
        <v>342</v>
      </c>
      <c r="F44" s="3" t="str">
        <f t="shared" si="0"/>
        <v>0010</v>
      </c>
      <c r="G44" s="3" t="str">
        <f t="shared" si="1"/>
        <v>吉岡</v>
      </c>
      <c r="H44" s="3" t="str">
        <f t="shared" si="2"/>
        <v>千葉県藤沢市川名</v>
      </c>
      <c r="I44" s="3" t="str">
        <f t="shared" si="3"/>
        <v>MARI YOSHIOKA</v>
      </c>
      <c r="J44" s="3" t="str">
        <f t="shared" si="4"/>
        <v>mari yoshioka</v>
      </c>
      <c r="K44" s="3" t="str">
        <f t="shared" si="5"/>
        <v>Mari Yoshioka</v>
      </c>
    </row>
    <row r="45" spans="1:11" x14ac:dyDescent="0.4">
      <c r="A45" s="3">
        <v>20160011</v>
      </c>
      <c r="B45" s="3" t="s">
        <v>171</v>
      </c>
      <c r="C45" s="3" t="s">
        <v>172</v>
      </c>
      <c r="D45" s="3" t="s">
        <v>144</v>
      </c>
      <c r="E45" s="3" t="s">
        <v>343</v>
      </c>
      <c r="F45" s="3" t="str">
        <f t="shared" si="0"/>
        <v>0011</v>
      </c>
      <c r="G45" s="3" t="str">
        <f t="shared" si="1"/>
        <v>桜田</v>
      </c>
      <c r="H45" s="3" t="str">
        <f t="shared" si="2"/>
        <v>千葉県逗子市逗子</v>
      </c>
      <c r="I45" s="3" t="str">
        <f t="shared" si="3"/>
        <v>MINE SAKURADA</v>
      </c>
      <c r="J45" s="3" t="str">
        <f t="shared" si="4"/>
        <v>mine sakurada</v>
      </c>
      <c r="K45" s="3" t="str">
        <f t="shared" si="5"/>
        <v>Mine Sakurada</v>
      </c>
    </row>
    <row r="46" spans="1:11" x14ac:dyDescent="0.4">
      <c r="A46" s="3">
        <v>20160012</v>
      </c>
      <c r="B46" s="3" t="s">
        <v>174</v>
      </c>
      <c r="C46" s="3" t="s">
        <v>175</v>
      </c>
      <c r="D46" s="3" t="s">
        <v>140</v>
      </c>
      <c r="E46" s="3" t="s">
        <v>344</v>
      </c>
      <c r="F46" s="3" t="str">
        <f t="shared" si="0"/>
        <v>0012</v>
      </c>
      <c r="G46" s="3" t="str">
        <f t="shared" si="1"/>
        <v>北村</v>
      </c>
      <c r="H46" s="3" t="str">
        <f t="shared" si="2"/>
        <v>東京都港区南青山</v>
      </c>
      <c r="I46" s="3" t="str">
        <f t="shared" si="3"/>
        <v>HIROHISA KITAMURA</v>
      </c>
      <c r="J46" s="3" t="str">
        <f t="shared" si="4"/>
        <v>hirohisa kitamura</v>
      </c>
      <c r="K46" s="3" t="str">
        <f t="shared" si="5"/>
        <v>Hirohisa Kitamura</v>
      </c>
    </row>
    <row r="47" spans="1:11" x14ac:dyDescent="0.4">
      <c r="A47" s="3">
        <v>20160013</v>
      </c>
      <c r="B47" s="3" t="s">
        <v>177</v>
      </c>
      <c r="C47" s="3" t="s">
        <v>178</v>
      </c>
      <c r="D47" s="3" t="s">
        <v>140</v>
      </c>
      <c r="E47" s="3" t="s">
        <v>345</v>
      </c>
      <c r="F47" s="3" t="str">
        <f t="shared" si="0"/>
        <v>0013</v>
      </c>
      <c r="G47" s="3" t="str">
        <f t="shared" si="1"/>
        <v>田嶋</v>
      </c>
      <c r="H47" s="3" t="str">
        <f t="shared" si="2"/>
        <v>東京都港区麻布十番</v>
      </c>
      <c r="I47" s="3" t="str">
        <f t="shared" si="3"/>
        <v>AKANE TAJIME</v>
      </c>
      <c r="J47" s="3" t="str">
        <f t="shared" si="4"/>
        <v>akane tajime</v>
      </c>
      <c r="K47" s="3" t="str">
        <f t="shared" si="5"/>
        <v>Akane Tajime</v>
      </c>
    </row>
    <row r="48" spans="1:11" x14ac:dyDescent="0.4">
      <c r="A48" s="3">
        <v>20160014</v>
      </c>
      <c r="B48" s="3" t="s">
        <v>180</v>
      </c>
      <c r="C48" s="3" t="s">
        <v>181</v>
      </c>
      <c r="D48" s="3" t="s">
        <v>144</v>
      </c>
      <c r="E48" s="3" t="s">
        <v>346</v>
      </c>
      <c r="F48" s="3" t="str">
        <f t="shared" si="0"/>
        <v>0014</v>
      </c>
      <c r="G48" s="3" t="str">
        <f t="shared" si="1"/>
        <v>佐々</v>
      </c>
      <c r="H48" s="3" t="str">
        <f t="shared" si="2"/>
        <v>千葉県市川市港北区日吉</v>
      </c>
      <c r="I48" s="3" t="str">
        <f t="shared" si="3"/>
        <v>KYOUKA SASAKI</v>
      </c>
      <c r="J48" s="3" t="str">
        <f t="shared" si="4"/>
        <v>kyouka sasaki</v>
      </c>
      <c r="K48" s="3" t="str">
        <f t="shared" si="5"/>
        <v>Kyouka Sasaki</v>
      </c>
    </row>
    <row r="49" spans="1:11" x14ac:dyDescent="0.4">
      <c r="A49" s="3">
        <v>20160015</v>
      </c>
      <c r="B49" s="3" t="s">
        <v>183</v>
      </c>
      <c r="C49" s="3" t="s">
        <v>184</v>
      </c>
      <c r="D49" s="3" t="s">
        <v>140</v>
      </c>
      <c r="E49" s="3" t="s">
        <v>347</v>
      </c>
      <c r="F49" s="3" t="str">
        <f t="shared" si="0"/>
        <v>0015</v>
      </c>
      <c r="G49" s="3" t="str">
        <f t="shared" si="1"/>
        <v>黒田</v>
      </c>
      <c r="H49" s="3" t="str">
        <f t="shared" si="2"/>
        <v>東京都文京区根津</v>
      </c>
      <c r="I49" s="3" t="str">
        <f t="shared" si="3"/>
        <v>HIDEKA KURODA</v>
      </c>
      <c r="J49" s="3" t="str">
        <f t="shared" si="4"/>
        <v>hideka kuroda</v>
      </c>
      <c r="K49" s="3" t="str">
        <f t="shared" si="5"/>
        <v>Hideka Kuroda</v>
      </c>
    </row>
    <row r="50" spans="1:11" x14ac:dyDescent="0.4">
      <c r="A50" s="3">
        <v>20160016</v>
      </c>
      <c r="B50" s="3" t="s">
        <v>186</v>
      </c>
      <c r="C50" s="3" t="s">
        <v>187</v>
      </c>
      <c r="D50" s="3" t="s">
        <v>140</v>
      </c>
      <c r="E50" s="3" t="s">
        <v>348</v>
      </c>
      <c r="F50" s="3" t="str">
        <f t="shared" si="0"/>
        <v>0016</v>
      </c>
      <c r="G50" s="3" t="str">
        <f t="shared" si="1"/>
        <v>田中</v>
      </c>
      <c r="H50" s="3" t="str">
        <f t="shared" si="2"/>
        <v>東京都千代田区大手町</v>
      </c>
      <c r="I50" s="3" t="str">
        <f t="shared" si="3"/>
        <v>KOUJI TANAKA</v>
      </c>
      <c r="J50" s="3" t="str">
        <f t="shared" si="4"/>
        <v>kouji tanaka</v>
      </c>
      <c r="K50" s="3" t="str">
        <f t="shared" si="5"/>
        <v>Kouji Tanaka</v>
      </c>
    </row>
    <row r="51" spans="1:11" ht="24" x14ac:dyDescent="0.4">
      <c r="F51" s="17" t="str">
        <f ca="1">_xlfn.FORMULATEXT(F35)</f>
        <v>=RIGHT(A35,4)</v>
      </c>
      <c r="I51" s="17" t="str">
        <f ca="1">_xlfn.FORMULATEXT(I35)</f>
        <v>=UPPER(C35)</v>
      </c>
      <c r="J51" s="17" t="str">
        <f t="shared" ref="J51:K51" ca="1" si="6">_xlfn.FORMULATEXT(J35)</f>
        <v>=LOWER(C35)</v>
      </c>
      <c r="K51" s="17" t="str">
        <f t="shared" ca="1" si="6"/>
        <v>=PROPER(C35)</v>
      </c>
    </row>
    <row r="52" spans="1:11" ht="24" x14ac:dyDescent="0.4">
      <c r="F52"/>
      <c r="G52" s="17" t="str">
        <f ca="1">_xlfn.FORMULATEXT(G35)</f>
        <v>=LEFT(B35,2)</v>
      </c>
      <c r="H52"/>
      <c r="I52"/>
      <c r="J52"/>
      <c r="K52"/>
    </row>
    <row r="53" spans="1:11" ht="24" x14ac:dyDescent="0.4">
      <c r="F53"/>
      <c r="G53"/>
      <c r="H53" s="17" t="str">
        <f ca="1">_xlfn.FORMULATEXT(H35)</f>
        <v>=CONCATENATE(D35,E35)</v>
      </c>
      <c r="I53"/>
      <c r="J53"/>
      <c r="K53"/>
    </row>
    <row r="54" spans="1:11" x14ac:dyDescent="0.4">
      <c r="F54"/>
      <c r="G54"/>
      <c r="H54"/>
      <c r="J54"/>
      <c r="K54"/>
    </row>
    <row r="55" spans="1:11" x14ac:dyDescent="0.4">
      <c r="F55"/>
      <c r="G55"/>
      <c r="H55"/>
      <c r="I55"/>
      <c r="J55"/>
      <c r="K55"/>
    </row>
    <row r="56" spans="1:11" x14ac:dyDescent="0.4">
      <c r="F56"/>
      <c r="G56"/>
      <c r="H56"/>
      <c r="I56"/>
      <c r="J56"/>
      <c r="K56"/>
    </row>
    <row r="57" spans="1:11" x14ac:dyDescent="0.4">
      <c r="F57"/>
      <c r="G57"/>
      <c r="H57"/>
      <c r="I57"/>
      <c r="J57"/>
      <c r="K57"/>
    </row>
    <row r="58" spans="1:11" x14ac:dyDescent="0.4">
      <c r="F58"/>
      <c r="G58"/>
      <c r="H58"/>
      <c r="I58"/>
      <c r="J58"/>
      <c r="K58"/>
    </row>
    <row r="59" spans="1:11" x14ac:dyDescent="0.4">
      <c r="F59"/>
      <c r="G59"/>
      <c r="H59"/>
      <c r="I59"/>
      <c r="J59"/>
      <c r="K59"/>
    </row>
    <row r="60" spans="1:11" x14ac:dyDescent="0.4">
      <c r="F60"/>
      <c r="G60"/>
      <c r="H60"/>
      <c r="I60"/>
      <c r="J60"/>
      <c r="K60"/>
    </row>
    <row r="61" spans="1:11" x14ac:dyDescent="0.4">
      <c r="F61"/>
      <c r="G61"/>
      <c r="H61"/>
      <c r="I61"/>
      <c r="J61"/>
      <c r="K61"/>
    </row>
  </sheetData>
  <mergeCells count="11">
    <mergeCell ref="A33:K33"/>
    <mergeCell ref="A31:K31"/>
    <mergeCell ref="A3:K3"/>
    <mergeCell ref="A12:K12"/>
    <mergeCell ref="A1:K1"/>
    <mergeCell ref="A5:K5"/>
    <mergeCell ref="A6:K6"/>
    <mergeCell ref="A7:K7"/>
    <mergeCell ref="A8:K8"/>
    <mergeCell ref="A9:K9"/>
    <mergeCell ref="A10:K1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1:K59"/>
  <sheetViews>
    <sheetView workbookViewId="0">
      <pane ySplit="9" topLeftCell="A10" activePane="bottomLeft" state="frozen"/>
      <selection pane="bottomLeft" sqref="A1:K1"/>
    </sheetView>
  </sheetViews>
  <sheetFormatPr defaultRowHeight="18.75" x14ac:dyDescent="0.4"/>
  <cols>
    <col min="1" max="1" width="9.5" bestFit="1" customWidth="1"/>
    <col min="2" max="2" width="11" bestFit="1" customWidth="1"/>
    <col min="3" max="3" width="17.625" bestFit="1" customWidth="1"/>
    <col min="4" max="4" width="7.125" bestFit="1" customWidth="1"/>
    <col min="5" max="5" width="19.25" bestFit="1" customWidth="1"/>
    <col min="6" max="7" width="7.125" style="10" customWidth="1"/>
    <col min="8" max="8" width="26.625" style="10" bestFit="1" customWidth="1"/>
    <col min="9" max="9" width="21.625" style="10" bestFit="1" customWidth="1"/>
    <col min="10" max="10" width="17.125" style="10" bestFit="1" customWidth="1"/>
    <col min="11" max="11" width="17.625" style="10" bestFit="1" customWidth="1"/>
  </cols>
  <sheetData>
    <row r="1" spans="1:11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3" spans="1:11" ht="19.5" x14ac:dyDescent="0.4">
      <c r="A3" s="33" t="s">
        <v>330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9.5" x14ac:dyDescent="0.4">
      <c r="A4" s="33" t="s">
        <v>331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19.5" x14ac:dyDescent="0.4">
      <c r="A5" s="33" t="s">
        <v>332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9.5" x14ac:dyDescent="0.4">
      <c r="A6" s="33" t="s">
        <v>350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9.5" x14ac:dyDescent="0.4">
      <c r="A7" s="33" t="s">
        <v>351</v>
      </c>
      <c r="B7" s="33"/>
      <c r="C7" s="33"/>
      <c r="D7" s="33"/>
      <c r="E7" s="33"/>
      <c r="F7" s="33"/>
      <c r="G7" s="33"/>
      <c r="H7" s="33"/>
      <c r="I7" s="33"/>
      <c r="J7" s="33"/>
      <c r="K7" s="33"/>
    </row>
    <row r="8" spans="1:11" ht="19.5" x14ac:dyDescent="0.4">
      <c r="A8" s="33" t="s">
        <v>319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10" spans="1:11" ht="33" x14ac:dyDescent="0.4">
      <c r="A10" s="34" t="s">
        <v>131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ht="18.75" customHeight="1" x14ac:dyDescent="0.35">
      <c r="A11" s="40" t="s">
        <v>132</v>
      </c>
      <c r="B11" s="40" t="s">
        <v>133</v>
      </c>
      <c r="C11" s="40" t="s">
        <v>134</v>
      </c>
      <c r="D11" s="40" t="s">
        <v>135</v>
      </c>
      <c r="E11" s="41" t="s">
        <v>136</v>
      </c>
      <c r="F11" s="42" t="s">
        <v>323</v>
      </c>
      <c r="G11" s="42" t="s">
        <v>324</v>
      </c>
      <c r="H11" s="42" t="s">
        <v>325</v>
      </c>
      <c r="I11" s="42" t="s">
        <v>326</v>
      </c>
      <c r="J11" s="42" t="s">
        <v>327</v>
      </c>
      <c r="K11" s="42" t="s">
        <v>328</v>
      </c>
    </row>
    <row r="12" spans="1:11" x14ac:dyDescent="0.4">
      <c r="A12" s="3">
        <v>20160001</v>
      </c>
      <c r="B12" s="3" t="s">
        <v>138</v>
      </c>
      <c r="C12" s="3" t="s">
        <v>139</v>
      </c>
      <c r="D12" s="3" t="s">
        <v>140</v>
      </c>
      <c r="E12" s="3" t="s">
        <v>333</v>
      </c>
      <c r="F12" s="3"/>
      <c r="G12" s="3"/>
      <c r="H12" s="3"/>
      <c r="I12" s="3"/>
      <c r="J12" s="3"/>
      <c r="K12" s="3"/>
    </row>
    <row r="13" spans="1:11" x14ac:dyDescent="0.4">
      <c r="A13" s="3">
        <v>20160002</v>
      </c>
      <c r="B13" s="3" t="s">
        <v>142</v>
      </c>
      <c r="C13" s="3" t="s">
        <v>143</v>
      </c>
      <c r="D13" s="3" t="s">
        <v>144</v>
      </c>
      <c r="E13" s="3" t="s">
        <v>334</v>
      </c>
      <c r="F13" s="3"/>
      <c r="G13" s="3"/>
      <c r="H13" s="3"/>
      <c r="I13" s="3"/>
      <c r="J13" s="3"/>
      <c r="K13" s="3"/>
    </row>
    <row r="14" spans="1:11" x14ac:dyDescent="0.4">
      <c r="A14" s="3">
        <v>20160003</v>
      </c>
      <c r="B14" s="3" t="s">
        <v>147</v>
      </c>
      <c r="C14" s="3" t="s">
        <v>148</v>
      </c>
      <c r="D14" s="3" t="s">
        <v>144</v>
      </c>
      <c r="E14" s="3" t="s">
        <v>335</v>
      </c>
      <c r="F14" s="3"/>
      <c r="G14" s="3"/>
      <c r="H14" s="3"/>
      <c r="I14" s="3"/>
      <c r="J14" s="3"/>
      <c r="K14" s="3"/>
    </row>
    <row r="15" spans="1:11" x14ac:dyDescent="0.4">
      <c r="A15" s="3">
        <v>20160004</v>
      </c>
      <c r="B15" s="3" t="s">
        <v>150</v>
      </c>
      <c r="C15" s="3" t="s">
        <v>151</v>
      </c>
      <c r="D15" s="3" t="s">
        <v>140</v>
      </c>
      <c r="E15" s="3" t="s">
        <v>336</v>
      </c>
      <c r="F15" s="3"/>
      <c r="G15" s="3"/>
      <c r="H15" s="3"/>
      <c r="I15" s="3"/>
      <c r="J15" s="3"/>
      <c r="K15" s="3"/>
    </row>
    <row r="16" spans="1:11" x14ac:dyDescent="0.4">
      <c r="A16" s="3">
        <v>20160005</v>
      </c>
      <c r="B16" s="3" t="s">
        <v>153</v>
      </c>
      <c r="C16" s="3" t="s">
        <v>154</v>
      </c>
      <c r="D16" s="3" t="s">
        <v>140</v>
      </c>
      <c r="E16" s="3" t="s">
        <v>337</v>
      </c>
      <c r="F16" s="3"/>
      <c r="G16" s="3"/>
      <c r="H16" s="3"/>
      <c r="I16" s="3"/>
      <c r="J16" s="3"/>
      <c r="K16" s="3"/>
    </row>
    <row r="17" spans="1:11" x14ac:dyDescent="0.4">
      <c r="A17" s="3">
        <v>20160006</v>
      </c>
      <c r="B17" s="3" t="s">
        <v>156</v>
      </c>
      <c r="C17" s="3" t="s">
        <v>157</v>
      </c>
      <c r="D17" s="3" t="s">
        <v>144</v>
      </c>
      <c r="E17" s="3" t="s">
        <v>338</v>
      </c>
      <c r="F17" s="3"/>
      <c r="G17" s="3"/>
      <c r="H17" s="3"/>
      <c r="I17" s="3"/>
      <c r="J17" s="3"/>
      <c r="K17" s="3"/>
    </row>
    <row r="18" spans="1:11" x14ac:dyDescent="0.4">
      <c r="A18" s="3">
        <v>20160007</v>
      </c>
      <c r="B18" s="3" t="s">
        <v>159</v>
      </c>
      <c r="C18" s="3" t="s">
        <v>160</v>
      </c>
      <c r="D18" s="3" t="s">
        <v>144</v>
      </c>
      <c r="E18" s="3" t="s">
        <v>339</v>
      </c>
      <c r="F18" s="3"/>
      <c r="G18" s="3"/>
      <c r="H18" s="3"/>
      <c r="I18" s="3"/>
      <c r="J18" s="3"/>
      <c r="K18" s="3"/>
    </row>
    <row r="19" spans="1:11" x14ac:dyDescent="0.4">
      <c r="A19" s="3">
        <v>20160008</v>
      </c>
      <c r="B19" s="3" t="s">
        <v>162</v>
      </c>
      <c r="C19" s="3" t="s">
        <v>163</v>
      </c>
      <c r="D19" s="3" t="s">
        <v>144</v>
      </c>
      <c r="E19" s="3" t="s">
        <v>340</v>
      </c>
      <c r="F19" s="3"/>
      <c r="G19" s="3"/>
      <c r="H19" s="3"/>
      <c r="I19" s="3"/>
      <c r="J19" s="3"/>
      <c r="K19" s="3"/>
    </row>
    <row r="20" spans="1:11" x14ac:dyDescent="0.4">
      <c r="A20" s="3">
        <v>20160009</v>
      </c>
      <c r="B20" s="3" t="s">
        <v>165</v>
      </c>
      <c r="C20" s="3" t="s">
        <v>166</v>
      </c>
      <c r="D20" s="3" t="s">
        <v>140</v>
      </c>
      <c r="E20" s="3" t="s">
        <v>341</v>
      </c>
      <c r="F20" s="3"/>
      <c r="G20" s="3"/>
      <c r="H20" s="3"/>
      <c r="I20" s="3"/>
      <c r="J20" s="3"/>
      <c r="K20" s="3"/>
    </row>
    <row r="21" spans="1:11" x14ac:dyDescent="0.4">
      <c r="A21" s="3">
        <v>20160010</v>
      </c>
      <c r="B21" s="3" t="s">
        <v>168</v>
      </c>
      <c r="C21" s="3" t="s">
        <v>169</v>
      </c>
      <c r="D21" s="3" t="s">
        <v>144</v>
      </c>
      <c r="E21" s="3" t="s">
        <v>342</v>
      </c>
      <c r="F21" s="3"/>
      <c r="G21" s="3"/>
      <c r="H21" s="3"/>
      <c r="I21" s="3"/>
      <c r="J21" s="3"/>
      <c r="K21" s="3"/>
    </row>
    <row r="22" spans="1:11" x14ac:dyDescent="0.4">
      <c r="A22" s="3">
        <v>20160011</v>
      </c>
      <c r="B22" s="3" t="s">
        <v>171</v>
      </c>
      <c r="C22" s="3" t="s">
        <v>172</v>
      </c>
      <c r="D22" s="3" t="s">
        <v>144</v>
      </c>
      <c r="E22" s="3" t="s">
        <v>343</v>
      </c>
      <c r="F22" s="3"/>
      <c r="G22" s="3"/>
      <c r="H22" s="3"/>
      <c r="I22" s="3"/>
      <c r="J22" s="3"/>
      <c r="K22" s="3"/>
    </row>
    <row r="23" spans="1:11" x14ac:dyDescent="0.4">
      <c r="A23" s="3">
        <v>20160012</v>
      </c>
      <c r="B23" s="3" t="s">
        <v>174</v>
      </c>
      <c r="C23" s="3" t="s">
        <v>175</v>
      </c>
      <c r="D23" s="3" t="s">
        <v>140</v>
      </c>
      <c r="E23" s="3" t="s">
        <v>344</v>
      </c>
      <c r="F23" s="3"/>
      <c r="G23" s="3"/>
      <c r="H23" s="3"/>
      <c r="I23" s="3"/>
      <c r="J23" s="3"/>
      <c r="K23" s="3"/>
    </row>
    <row r="24" spans="1:11" x14ac:dyDescent="0.4">
      <c r="A24" s="3">
        <v>20160013</v>
      </c>
      <c r="B24" s="3" t="s">
        <v>177</v>
      </c>
      <c r="C24" s="3" t="s">
        <v>178</v>
      </c>
      <c r="D24" s="3" t="s">
        <v>140</v>
      </c>
      <c r="E24" s="3" t="s">
        <v>345</v>
      </c>
      <c r="F24" s="3"/>
      <c r="G24" s="3"/>
      <c r="H24" s="3"/>
      <c r="I24" s="3"/>
      <c r="J24" s="3"/>
      <c r="K24" s="3"/>
    </row>
    <row r="25" spans="1:11" x14ac:dyDescent="0.4">
      <c r="A25" s="3">
        <v>20160014</v>
      </c>
      <c r="B25" s="3" t="s">
        <v>180</v>
      </c>
      <c r="C25" s="3" t="s">
        <v>181</v>
      </c>
      <c r="D25" s="3" t="s">
        <v>144</v>
      </c>
      <c r="E25" s="3" t="s">
        <v>346</v>
      </c>
      <c r="F25" s="3"/>
      <c r="G25" s="3"/>
      <c r="H25" s="3"/>
      <c r="I25" s="3"/>
      <c r="J25" s="3"/>
      <c r="K25" s="3"/>
    </row>
    <row r="26" spans="1:11" x14ac:dyDescent="0.4">
      <c r="A26" s="3">
        <v>20160015</v>
      </c>
      <c r="B26" s="3" t="s">
        <v>183</v>
      </c>
      <c r="C26" s="3" t="s">
        <v>184</v>
      </c>
      <c r="D26" s="3" t="s">
        <v>140</v>
      </c>
      <c r="E26" s="3" t="s">
        <v>347</v>
      </c>
      <c r="F26" s="3"/>
      <c r="G26" s="3"/>
      <c r="H26" s="3"/>
      <c r="I26" s="3"/>
      <c r="J26" s="3"/>
      <c r="K26" s="3"/>
    </row>
    <row r="27" spans="1:11" x14ac:dyDescent="0.4">
      <c r="A27" s="3">
        <v>20160016</v>
      </c>
      <c r="B27" s="3" t="s">
        <v>186</v>
      </c>
      <c r="C27" s="3" t="s">
        <v>187</v>
      </c>
      <c r="D27" s="3" t="s">
        <v>140</v>
      </c>
      <c r="E27" s="3" t="s">
        <v>348</v>
      </c>
      <c r="F27" s="3"/>
      <c r="G27" s="3"/>
      <c r="H27" s="3"/>
      <c r="I27" s="3"/>
      <c r="J27" s="3"/>
      <c r="K27" s="3"/>
    </row>
    <row r="29" spans="1:11" x14ac:dyDescent="0.4">
      <c r="A29" s="23" t="s">
        <v>349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1" spans="1:11" ht="33" x14ac:dyDescent="0.4">
      <c r="A31" s="34" t="s">
        <v>131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x14ac:dyDescent="0.35">
      <c r="A32" s="36" t="s">
        <v>132</v>
      </c>
      <c r="B32" s="36" t="s">
        <v>133</v>
      </c>
      <c r="C32" s="36" t="s">
        <v>134</v>
      </c>
      <c r="D32" s="36" t="s">
        <v>135</v>
      </c>
      <c r="E32" s="37" t="s">
        <v>136</v>
      </c>
      <c r="F32" s="38" t="s">
        <v>323</v>
      </c>
      <c r="G32" s="38" t="s">
        <v>324</v>
      </c>
      <c r="H32" s="38" t="s">
        <v>325</v>
      </c>
      <c r="I32" s="38" t="s">
        <v>326</v>
      </c>
      <c r="J32" s="38" t="s">
        <v>327</v>
      </c>
      <c r="K32" s="38" t="s">
        <v>328</v>
      </c>
    </row>
    <row r="33" spans="1:11" x14ac:dyDescent="0.4">
      <c r="A33" s="3">
        <v>20160001</v>
      </c>
      <c r="B33" s="3" t="s">
        <v>138</v>
      </c>
      <c r="C33" s="3" t="s">
        <v>139</v>
      </c>
      <c r="D33" s="3" t="s">
        <v>140</v>
      </c>
      <c r="E33" s="3" t="s">
        <v>333</v>
      </c>
      <c r="F33" s="3" t="str">
        <f>RIGHT(A33,4)</f>
        <v>0001</v>
      </c>
      <c r="G33" s="3" t="str">
        <f>LEFT(B33,2)</f>
        <v>浜口</v>
      </c>
      <c r="H33" s="3" t="str">
        <f>CONCATENATE(D33,E33)</f>
        <v>東京都港南区海岸</v>
      </c>
      <c r="I33" s="3" t="str">
        <f>UPPER(C33)</f>
        <v>HUMI HANAGUCHI</v>
      </c>
      <c r="J33" s="3" t="str">
        <f>LOWER(C33)</f>
        <v>humi hanaguchi</v>
      </c>
      <c r="K33" s="3" t="str">
        <f>PROPER(C33)</f>
        <v>Humi Hanaguchi</v>
      </c>
    </row>
    <row r="34" spans="1:11" x14ac:dyDescent="0.4">
      <c r="A34" s="3">
        <v>20160002</v>
      </c>
      <c r="B34" s="3" t="s">
        <v>142</v>
      </c>
      <c r="C34" s="3" t="s">
        <v>143</v>
      </c>
      <c r="D34" s="3" t="s">
        <v>144</v>
      </c>
      <c r="E34" s="3" t="s">
        <v>334</v>
      </c>
      <c r="F34" s="3" t="str">
        <f t="shared" ref="F34:F48" si="0">RIGHT(A34,4)</f>
        <v>0002</v>
      </c>
      <c r="G34" s="3" t="str">
        <f t="shared" ref="G34:G48" si="1">LEFT(B34,2)</f>
        <v>大原</v>
      </c>
      <c r="H34" s="3" t="str">
        <f t="shared" ref="H34:H48" si="2">CONCATENATE(D34,E34)</f>
        <v>千葉県市川市港北区篠原東</v>
      </c>
      <c r="I34" s="3" t="str">
        <f t="shared" ref="I34:I48" si="3">UPPER(C34)</f>
        <v>YUKA OHARA</v>
      </c>
      <c r="J34" s="3" t="str">
        <f t="shared" ref="J34:J48" si="4">LOWER(C34)</f>
        <v>yuka ohara</v>
      </c>
      <c r="K34" s="3" t="str">
        <f t="shared" ref="K34:K48" si="5">PROPER(C34)</f>
        <v>Yuka Ohara</v>
      </c>
    </row>
    <row r="35" spans="1:11" x14ac:dyDescent="0.4">
      <c r="A35" s="3">
        <v>20160003</v>
      </c>
      <c r="B35" s="3" t="s">
        <v>147</v>
      </c>
      <c r="C35" s="3" t="s">
        <v>148</v>
      </c>
      <c r="D35" s="3" t="s">
        <v>144</v>
      </c>
      <c r="E35" s="3" t="s">
        <v>335</v>
      </c>
      <c r="F35" s="3" t="str">
        <f t="shared" si="0"/>
        <v>0003</v>
      </c>
      <c r="G35" s="3" t="str">
        <f t="shared" si="1"/>
        <v>住吉</v>
      </c>
      <c r="H35" s="3" t="str">
        <f t="shared" si="2"/>
        <v>千葉県市川市西区高島</v>
      </c>
      <c r="I35" s="3" t="str">
        <f t="shared" si="3"/>
        <v>NANA SUMIYOSHI</v>
      </c>
      <c r="J35" s="3" t="str">
        <f t="shared" si="4"/>
        <v>nana sumiyoshi</v>
      </c>
      <c r="K35" s="3" t="str">
        <f t="shared" si="5"/>
        <v>Nana Sumiyoshi</v>
      </c>
    </row>
    <row r="36" spans="1:11" x14ac:dyDescent="0.4">
      <c r="A36" s="3">
        <v>20160004</v>
      </c>
      <c r="B36" s="3" t="s">
        <v>150</v>
      </c>
      <c r="C36" s="3" t="s">
        <v>151</v>
      </c>
      <c r="D36" s="3" t="s">
        <v>140</v>
      </c>
      <c r="E36" s="3" t="s">
        <v>336</v>
      </c>
      <c r="F36" s="3" t="str">
        <f t="shared" si="0"/>
        <v>0004</v>
      </c>
      <c r="G36" s="3" t="str">
        <f t="shared" si="1"/>
        <v>紀藤</v>
      </c>
      <c r="H36" s="3" t="str">
        <f t="shared" si="2"/>
        <v>東京都新宿区四谷</v>
      </c>
      <c r="I36" s="3" t="str">
        <f t="shared" si="3"/>
        <v>ERI KITOU</v>
      </c>
      <c r="J36" s="3" t="str">
        <f t="shared" si="4"/>
        <v>eri kitou</v>
      </c>
      <c r="K36" s="3" t="str">
        <f t="shared" si="5"/>
        <v>Eri Kitou</v>
      </c>
    </row>
    <row r="37" spans="1:11" x14ac:dyDescent="0.4">
      <c r="A37" s="3">
        <v>20160005</v>
      </c>
      <c r="B37" s="3" t="s">
        <v>153</v>
      </c>
      <c r="C37" s="3" t="s">
        <v>154</v>
      </c>
      <c r="D37" s="3" t="s">
        <v>140</v>
      </c>
      <c r="E37" s="3" t="s">
        <v>337</v>
      </c>
      <c r="F37" s="3" t="str">
        <f t="shared" si="0"/>
        <v>0005</v>
      </c>
      <c r="G37" s="3" t="str">
        <f t="shared" si="1"/>
        <v>斉藤</v>
      </c>
      <c r="H37" s="3" t="str">
        <f t="shared" si="2"/>
        <v>東京都千代田区外神田</v>
      </c>
      <c r="I37" s="3" t="str">
        <f t="shared" si="3"/>
        <v>KENJI SAITOU</v>
      </c>
      <c r="J37" s="3" t="str">
        <f t="shared" si="4"/>
        <v>kenji saitou</v>
      </c>
      <c r="K37" s="3" t="str">
        <f t="shared" si="5"/>
        <v>Kenji Saitou</v>
      </c>
    </row>
    <row r="38" spans="1:11" x14ac:dyDescent="0.4">
      <c r="A38" s="3">
        <v>20160006</v>
      </c>
      <c r="B38" s="3" t="s">
        <v>156</v>
      </c>
      <c r="C38" s="3" t="s">
        <v>157</v>
      </c>
      <c r="D38" s="3" t="s">
        <v>144</v>
      </c>
      <c r="E38" s="3" t="s">
        <v>338</v>
      </c>
      <c r="F38" s="3" t="str">
        <f t="shared" si="0"/>
        <v>0006</v>
      </c>
      <c r="G38" s="3" t="str">
        <f t="shared" si="1"/>
        <v>富田</v>
      </c>
      <c r="H38" s="3" t="str">
        <f t="shared" si="2"/>
        <v>千葉県市川市旭区柏町</v>
      </c>
      <c r="I38" s="3" t="str">
        <f t="shared" si="3"/>
        <v>YU TOMITA</v>
      </c>
      <c r="J38" s="3" t="str">
        <f t="shared" si="4"/>
        <v>yu tomita</v>
      </c>
      <c r="K38" s="3" t="str">
        <f t="shared" si="5"/>
        <v>Yu Tomita</v>
      </c>
    </row>
    <row r="39" spans="1:11" x14ac:dyDescent="0.4">
      <c r="A39" s="3">
        <v>20160007</v>
      </c>
      <c r="B39" s="3" t="s">
        <v>159</v>
      </c>
      <c r="C39" s="3" t="s">
        <v>160</v>
      </c>
      <c r="D39" s="3" t="s">
        <v>144</v>
      </c>
      <c r="E39" s="3" t="s">
        <v>339</v>
      </c>
      <c r="F39" s="3" t="str">
        <f t="shared" si="0"/>
        <v>0007</v>
      </c>
      <c r="G39" s="3" t="str">
        <f t="shared" si="1"/>
        <v>大木</v>
      </c>
      <c r="H39" s="3" t="str">
        <f t="shared" si="2"/>
        <v>千葉県市川市中区石川町</v>
      </c>
      <c r="I39" s="3" t="str">
        <f t="shared" si="3"/>
        <v>SAE OOKI</v>
      </c>
      <c r="J39" s="3" t="str">
        <f t="shared" si="4"/>
        <v>sae ooki</v>
      </c>
      <c r="K39" s="3" t="str">
        <f t="shared" si="5"/>
        <v>Sae Ooki</v>
      </c>
    </row>
    <row r="40" spans="1:11" x14ac:dyDescent="0.4">
      <c r="A40" s="3">
        <v>20160008</v>
      </c>
      <c r="B40" s="3" t="s">
        <v>162</v>
      </c>
      <c r="C40" s="3" t="s">
        <v>163</v>
      </c>
      <c r="D40" s="3" t="s">
        <v>144</v>
      </c>
      <c r="E40" s="3" t="s">
        <v>340</v>
      </c>
      <c r="F40" s="3" t="str">
        <f t="shared" si="0"/>
        <v>0008</v>
      </c>
      <c r="G40" s="3" t="str">
        <f t="shared" si="1"/>
        <v>影山</v>
      </c>
      <c r="H40" s="3" t="str">
        <f t="shared" si="2"/>
        <v>千葉県市川市中区扇町</v>
      </c>
      <c r="I40" s="3" t="str">
        <f t="shared" si="3"/>
        <v>MAKO KAGEYAMA</v>
      </c>
      <c r="J40" s="3" t="str">
        <f t="shared" si="4"/>
        <v>mako kageyama</v>
      </c>
      <c r="K40" s="3" t="str">
        <f t="shared" si="5"/>
        <v>Mako Kageyama</v>
      </c>
    </row>
    <row r="41" spans="1:11" x14ac:dyDescent="0.4">
      <c r="A41" s="3">
        <v>20160009</v>
      </c>
      <c r="B41" s="3" t="s">
        <v>165</v>
      </c>
      <c r="C41" s="3" t="s">
        <v>166</v>
      </c>
      <c r="D41" s="3" t="s">
        <v>140</v>
      </c>
      <c r="E41" s="3" t="s">
        <v>341</v>
      </c>
      <c r="F41" s="3" t="str">
        <f t="shared" si="0"/>
        <v>0009</v>
      </c>
      <c r="G41" s="3" t="str">
        <f t="shared" si="1"/>
        <v>保井</v>
      </c>
      <c r="H41" s="3" t="str">
        <f t="shared" si="2"/>
        <v>東京都渋谷区広尾</v>
      </c>
      <c r="I41" s="3" t="str">
        <f t="shared" si="3"/>
        <v>SHINOBU YASUI</v>
      </c>
      <c r="J41" s="3" t="str">
        <f t="shared" si="4"/>
        <v>shinobu yasui</v>
      </c>
      <c r="K41" s="3" t="str">
        <f t="shared" si="5"/>
        <v>Shinobu Yasui</v>
      </c>
    </row>
    <row r="42" spans="1:11" x14ac:dyDescent="0.4">
      <c r="A42" s="3">
        <v>20160010</v>
      </c>
      <c r="B42" s="3" t="s">
        <v>168</v>
      </c>
      <c r="C42" s="3" t="s">
        <v>169</v>
      </c>
      <c r="D42" s="3" t="s">
        <v>144</v>
      </c>
      <c r="E42" s="3" t="s">
        <v>342</v>
      </c>
      <c r="F42" s="3" t="str">
        <f t="shared" si="0"/>
        <v>0010</v>
      </c>
      <c r="G42" s="3" t="str">
        <f t="shared" si="1"/>
        <v>吉岡</v>
      </c>
      <c r="H42" s="3" t="str">
        <f t="shared" si="2"/>
        <v>千葉県藤沢市川名</v>
      </c>
      <c r="I42" s="3" t="str">
        <f t="shared" si="3"/>
        <v>MARI YOSHIOKA</v>
      </c>
      <c r="J42" s="3" t="str">
        <f t="shared" si="4"/>
        <v>mari yoshioka</v>
      </c>
      <c r="K42" s="3" t="str">
        <f t="shared" si="5"/>
        <v>Mari Yoshioka</v>
      </c>
    </row>
    <row r="43" spans="1:11" x14ac:dyDescent="0.4">
      <c r="A43" s="3">
        <v>20160011</v>
      </c>
      <c r="B43" s="3" t="s">
        <v>171</v>
      </c>
      <c r="C43" s="3" t="s">
        <v>172</v>
      </c>
      <c r="D43" s="3" t="s">
        <v>144</v>
      </c>
      <c r="E43" s="3" t="s">
        <v>343</v>
      </c>
      <c r="F43" s="3" t="str">
        <f t="shared" si="0"/>
        <v>0011</v>
      </c>
      <c r="G43" s="3" t="str">
        <f t="shared" si="1"/>
        <v>桜田</v>
      </c>
      <c r="H43" s="3" t="str">
        <f t="shared" si="2"/>
        <v>千葉県逗子市逗子</v>
      </c>
      <c r="I43" s="3" t="str">
        <f t="shared" si="3"/>
        <v>MINE SAKURADA</v>
      </c>
      <c r="J43" s="3" t="str">
        <f t="shared" si="4"/>
        <v>mine sakurada</v>
      </c>
      <c r="K43" s="3" t="str">
        <f t="shared" si="5"/>
        <v>Mine Sakurada</v>
      </c>
    </row>
    <row r="44" spans="1:11" x14ac:dyDescent="0.4">
      <c r="A44" s="3">
        <v>20160012</v>
      </c>
      <c r="B44" s="3" t="s">
        <v>174</v>
      </c>
      <c r="C44" s="3" t="s">
        <v>175</v>
      </c>
      <c r="D44" s="3" t="s">
        <v>140</v>
      </c>
      <c r="E44" s="3" t="s">
        <v>344</v>
      </c>
      <c r="F44" s="3" t="str">
        <f t="shared" si="0"/>
        <v>0012</v>
      </c>
      <c r="G44" s="3" t="str">
        <f t="shared" si="1"/>
        <v>北村</v>
      </c>
      <c r="H44" s="3" t="str">
        <f t="shared" si="2"/>
        <v>東京都港区南青山</v>
      </c>
      <c r="I44" s="3" t="str">
        <f t="shared" si="3"/>
        <v>HIROHISA KITAMURA</v>
      </c>
      <c r="J44" s="3" t="str">
        <f t="shared" si="4"/>
        <v>hirohisa kitamura</v>
      </c>
      <c r="K44" s="3" t="str">
        <f t="shared" si="5"/>
        <v>Hirohisa Kitamura</v>
      </c>
    </row>
    <row r="45" spans="1:11" x14ac:dyDescent="0.4">
      <c r="A45" s="3">
        <v>20160013</v>
      </c>
      <c r="B45" s="3" t="s">
        <v>177</v>
      </c>
      <c r="C45" s="3" t="s">
        <v>178</v>
      </c>
      <c r="D45" s="3" t="s">
        <v>140</v>
      </c>
      <c r="E45" s="3" t="s">
        <v>345</v>
      </c>
      <c r="F45" s="3" t="str">
        <f t="shared" si="0"/>
        <v>0013</v>
      </c>
      <c r="G45" s="3" t="str">
        <f t="shared" si="1"/>
        <v>田嶋</v>
      </c>
      <c r="H45" s="3" t="str">
        <f t="shared" si="2"/>
        <v>東京都港区麻布十番</v>
      </c>
      <c r="I45" s="3" t="str">
        <f t="shared" si="3"/>
        <v>AKANE TAJIME</v>
      </c>
      <c r="J45" s="3" t="str">
        <f t="shared" si="4"/>
        <v>akane tajime</v>
      </c>
      <c r="K45" s="3" t="str">
        <f t="shared" si="5"/>
        <v>Akane Tajime</v>
      </c>
    </row>
    <row r="46" spans="1:11" x14ac:dyDescent="0.4">
      <c r="A46" s="3">
        <v>20160014</v>
      </c>
      <c r="B46" s="3" t="s">
        <v>180</v>
      </c>
      <c r="C46" s="3" t="s">
        <v>181</v>
      </c>
      <c r="D46" s="3" t="s">
        <v>144</v>
      </c>
      <c r="E46" s="3" t="s">
        <v>346</v>
      </c>
      <c r="F46" s="3" t="str">
        <f t="shared" si="0"/>
        <v>0014</v>
      </c>
      <c r="G46" s="3" t="str">
        <f t="shared" si="1"/>
        <v>佐々</v>
      </c>
      <c r="H46" s="3" t="str">
        <f t="shared" si="2"/>
        <v>千葉県市川市港北区日吉</v>
      </c>
      <c r="I46" s="3" t="str">
        <f t="shared" si="3"/>
        <v>KYOUKA SASAKI</v>
      </c>
      <c r="J46" s="3" t="str">
        <f t="shared" si="4"/>
        <v>kyouka sasaki</v>
      </c>
      <c r="K46" s="3" t="str">
        <f t="shared" si="5"/>
        <v>Kyouka Sasaki</v>
      </c>
    </row>
    <row r="47" spans="1:11" x14ac:dyDescent="0.4">
      <c r="A47" s="3">
        <v>20160015</v>
      </c>
      <c r="B47" s="3" t="s">
        <v>183</v>
      </c>
      <c r="C47" s="3" t="s">
        <v>184</v>
      </c>
      <c r="D47" s="3" t="s">
        <v>140</v>
      </c>
      <c r="E47" s="3" t="s">
        <v>347</v>
      </c>
      <c r="F47" s="3" t="str">
        <f t="shared" si="0"/>
        <v>0015</v>
      </c>
      <c r="G47" s="3" t="str">
        <f t="shared" si="1"/>
        <v>黒田</v>
      </c>
      <c r="H47" s="3" t="str">
        <f t="shared" si="2"/>
        <v>東京都文京区根津</v>
      </c>
      <c r="I47" s="3" t="str">
        <f t="shared" si="3"/>
        <v>HIDEKA KURODA</v>
      </c>
      <c r="J47" s="3" t="str">
        <f t="shared" si="4"/>
        <v>hideka kuroda</v>
      </c>
      <c r="K47" s="3" t="str">
        <f t="shared" si="5"/>
        <v>Hideka Kuroda</v>
      </c>
    </row>
    <row r="48" spans="1:11" x14ac:dyDescent="0.4">
      <c r="A48" s="3">
        <v>20160016</v>
      </c>
      <c r="B48" s="3" t="s">
        <v>186</v>
      </c>
      <c r="C48" s="3" t="s">
        <v>187</v>
      </c>
      <c r="D48" s="3" t="s">
        <v>140</v>
      </c>
      <c r="E48" s="3" t="s">
        <v>348</v>
      </c>
      <c r="F48" s="3" t="str">
        <f t="shared" si="0"/>
        <v>0016</v>
      </c>
      <c r="G48" s="3" t="str">
        <f t="shared" si="1"/>
        <v>田中</v>
      </c>
      <c r="H48" s="3" t="str">
        <f t="shared" si="2"/>
        <v>東京都千代田区大手町</v>
      </c>
      <c r="I48" s="3" t="str">
        <f t="shared" si="3"/>
        <v>KOUJI TANAKA</v>
      </c>
      <c r="J48" s="3" t="str">
        <f t="shared" si="4"/>
        <v>kouji tanaka</v>
      </c>
      <c r="K48" s="3" t="str">
        <f t="shared" si="5"/>
        <v>Kouji Tanaka</v>
      </c>
    </row>
    <row r="49" spans="6:11" ht="24" x14ac:dyDescent="0.4">
      <c r="F49" s="17" t="str">
        <f ca="1">_xlfn.FORMULATEXT(F33)</f>
        <v>=RIGHT(A33,4)</v>
      </c>
      <c r="I49" s="17" t="str">
        <f ca="1">_xlfn.FORMULATEXT(I33)</f>
        <v>=UPPER(C33)</v>
      </c>
      <c r="J49" s="17" t="str">
        <f t="shared" ref="J49:K49" ca="1" si="6">_xlfn.FORMULATEXT(J33)</f>
        <v>=LOWER(C33)</v>
      </c>
      <c r="K49" s="17" t="str">
        <f t="shared" ca="1" si="6"/>
        <v>=PROPER(C33)</v>
      </c>
    </row>
    <row r="50" spans="6:11" ht="24" x14ac:dyDescent="0.4">
      <c r="F50"/>
      <c r="G50" s="17" t="str">
        <f ca="1">_xlfn.FORMULATEXT(G33)</f>
        <v>=LEFT(B33,2)</v>
      </c>
      <c r="H50"/>
      <c r="I50"/>
      <c r="J50"/>
      <c r="K50"/>
    </row>
    <row r="51" spans="6:11" ht="24" x14ac:dyDescent="0.4">
      <c r="F51"/>
      <c r="G51"/>
      <c r="H51" s="17" t="str">
        <f ca="1">_xlfn.FORMULATEXT(H33)</f>
        <v>=CONCATENATE(D33,E33)</v>
      </c>
      <c r="I51"/>
      <c r="J51"/>
      <c r="K51"/>
    </row>
    <row r="52" spans="6:11" x14ac:dyDescent="0.4">
      <c r="F52"/>
      <c r="G52"/>
      <c r="H52"/>
      <c r="J52"/>
      <c r="K52"/>
    </row>
    <row r="53" spans="6:11" x14ac:dyDescent="0.4">
      <c r="F53"/>
      <c r="G53"/>
      <c r="H53"/>
      <c r="I53"/>
      <c r="J53"/>
      <c r="K53"/>
    </row>
    <row r="54" spans="6:11" x14ac:dyDescent="0.4">
      <c r="F54"/>
      <c r="G54"/>
      <c r="H54"/>
      <c r="I54"/>
      <c r="J54"/>
      <c r="K54"/>
    </row>
    <row r="55" spans="6:11" x14ac:dyDescent="0.4">
      <c r="F55"/>
      <c r="G55"/>
      <c r="H55"/>
      <c r="I55"/>
      <c r="J55"/>
      <c r="K55"/>
    </row>
    <row r="56" spans="6:11" x14ac:dyDescent="0.4">
      <c r="F56"/>
      <c r="G56"/>
      <c r="H56"/>
      <c r="I56"/>
      <c r="J56"/>
      <c r="K56"/>
    </row>
    <row r="57" spans="6:11" x14ac:dyDescent="0.4">
      <c r="F57"/>
      <c r="G57"/>
      <c r="H57"/>
      <c r="I57"/>
      <c r="J57"/>
      <c r="K57"/>
    </row>
    <row r="58" spans="6:11" x14ac:dyDescent="0.4">
      <c r="F58"/>
      <c r="G58"/>
      <c r="H58"/>
      <c r="I58"/>
      <c r="J58"/>
      <c r="K58"/>
    </row>
    <row r="59" spans="6:11" x14ac:dyDescent="0.4">
      <c r="F59"/>
      <c r="G59"/>
      <c r="H59"/>
      <c r="I59"/>
      <c r="J59"/>
      <c r="K59"/>
    </row>
  </sheetData>
  <mergeCells count="10">
    <mergeCell ref="A6:K6"/>
    <mergeCell ref="A7:K7"/>
    <mergeCell ref="A8:K8"/>
    <mergeCell ref="A31:K31"/>
    <mergeCell ref="A29:K29"/>
    <mergeCell ref="A3:K3"/>
    <mergeCell ref="A4:K4"/>
    <mergeCell ref="A5:K5"/>
    <mergeCell ref="A1:K1"/>
    <mergeCell ref="A10:K10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N38"/>
  <sheetViews>
    <sheetView tabSelected="1" topLeftCell="A12" workbookViewId="0">
      <selection activeCell="S7" sqref="S7"/>
    </sheetView>
  </sheetViews>
  <sheetFormatPr defaultRowHeight="18.75" x14ac:dyDescent="0.4"/>
  <cols>
    <col min="2" max="2" width="13" bestFit="1" customWidth="1"/>
    <col min="6" max="6" width="11" bestFit="1" customWidth="1"/>
    <col min="7" max="7" width="13.25" bestFit="1" customWidth="1"/>
    <col min="8" max="8" width="11.25" bestFit="1" customWidth="1"/>
    <col min="9" max="9" width="9.25" bestFit="1" customWidth="1"/>
    <col min="11" max="11" width="11.75" customWidth="1"/>
    <col min="12" max="12" width="13.25" bestFit="1" customWidth="1"/>
    <col min="13" max="13" width="11.25" bestFit="1" customWidth="1"/>
  </cols>
  <sheetData>
    <row r="1" spans="1:14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3" spans="1:14" ht="19.5" x14ac:dyDescent="0.4">
      <c r="A3" s="33" t="s">
        <v>309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6" spans="1:14" ht="25.5" x14ac:dyDescent="0.4">
      <c r="A6" s="44" t="s">
        <v>205</v>
      </c>
      <c r="B6" s="44"/>
      <c r="C6" s="44"/>
      <c r="F6" s="23" t="s">
        <v>206</v>
      </c>
      <c r="G6" s="23"/>
      <c r="H6" s="23"/>
      <c r="I6" s="23"/>
      <c r="K6" s="23" t="s">
        <v>207</v>
      </c>
      <c r="L6" s="23"/>
      <c r="M6" s="23"/>
      <c r="N6" s="23"/>
    </row>
    <row r="7" spans="1:14" x14ac:dyDescent="0.4">
      <c r="A7" s="13" t="s">
        <v>209</v>
      </c>
      <c r="B7" s="13" t="s">
        <v>210</v>
      </c>
      <c r="C7" s="13" t="s">
        <v>211</v>
      </c>
    </row>
    <row r="8" spans="1:14" x14ac:dyDescent="0.4">
      <c r="A8" s="3" t="s">
        <v>215</v>
      </c>
      <c r="B8" s="3" t="s">
        <v>216</v>
      </c>
      <c r="C8" s="3">
        <v>52</v>
      </c>
      <c r="D8" s="43"/>
      <c r="F8" s="15" t="s">
        <v>208</v>
      </c>
      <c r="G8" s="15"/>
      <c r="H8" s="15"/>
      <c r="I8" s="15"/>
      <c r="K8" s="15" t="s">
        <v>208</v>
      </c>
      <c r="L8" s="15"/>
      <c r="M8" s="15"/>
      <c r="N8" s="15"/>
    </row>
    <row r="9" spans="1:14" x14ac:dyDescent="0.4">
      <c r="A9" s="3" t="s">
        <v>217</v>
      </c>
      <c r="B9" s="3" t="s">
        <v>218</v>
      </c>
      <c r="C9" s="3">
        <v>35</v>
      </c>
      <c r="D9" s="43"/>
      <c r="F9" s="5"/>
      <c r="G9" s="13" t="s">
        <v>212</v>
      </c>
      <c r="H9" s="13" t="s">
        <v>213</v>
      </c>
      <c r="I9" s="13" t="s">
        <v>214</v>
      </c>
      <c r="K9" s="5"/>
      <c r="L9" s="13" t="s">
        <v>212</v>
      </c>
      <c r="M9" s="13" t="s">
        <v>213</v>
      </c>
      <c r="N9" s="13" t="s">
        <v>214</v>
      </c>
    </row>
    <row r="10" spans="1:14" x14ac:dyDescent="0.4">
      <c r="A10" s="3" t="s">
        <v>219</v>
      </c>
      <c r="B10" s="3" t="s">
        <v>220</v>
      </c>
      <c r="C10" s="3">
        <v>15</v>
      </c>
      <c r="D10" s="43"/>
      <c r="F10" s="3" t="s">
        <v>215</v>
      </c>
      <c r="G10" s="3"/>
      <c r="H10" s="3"/>
      <c r="I10" s="3"/>
      <c r="K10" s="3" t="s">
        <v>215</v>
      </c>
      <c r="L10" s="3">
        <f>SUMIF($A$8:$A$34,K10,$C$8:$C$34)</f>
        <v>334</v>
      </c>
      <c r="M10" s="16">
        <f>AVERAGEIF($A$8:$A$34,K10,$C$8:$C$34)</f>
        <v>37.111111111111114</v>
      </c>
      <c r="N10" s="3">
        <f>COUNTIF($A$8:$A$34,K10)</f>
        <v>9</v>
      </c>
    </row>
    <row r="11" spans="1:14" x14ac:dyDescent="0.4">
      <c r="A11" s="3" t="s">
        <v>221</v>
      </c>
      <c r="B11" s="3" t="s">
        <v>222</v>
      </c>
      <c r="C11" s="3">
        <v>26</v>
      </c>
      <c r="D11" s="43"/>
      <c r="F11" s="3" t="s">
        <v>217</v>
      </c>
      <c r="G11" s="3"/>
      <c r="H11" s="3"/>
      <c r="I11" s="3"/>
      <c r="K11" s="3" t="s">
        <v>217</v>
      </c>
      <c r="L11" s="3">
        <f t="shared" ref="L11:L13" si="0">SUMIF($A$8:$A$34,K11,$C$8:$C$34)</f>
        <v>258</v>
      </c>
      <c r="M11" s="16">
        <f t="shared" ref="M11:M13" si="1">AVERAGEIF($A$8:$A$34,K11,$C$8:$C$34)</f>
        <v>36.857142857142854</v>
      </c>
      <c r="N11" s="3">
        <f t="shared" ref="N11:N13" si="2">COUNTIF($A$8:$A$34,K11)</f>
        <v>7</v>
      </c>
    </row>
    <row r="12" spans="1:14" x14ac:dyDescent="0.4">
      <c r="A12" s="3" t="s">
        <v>215</v>
      </c>
      <c r="B12" s="3" t="s">
        <v>223</v>
      </c>
      <c r="C12" s="3">
        <v>49</v>
      </c>
      <c r="D12" s="43"/>
      <c r="F12" s="3" t="s">
        <v>219</v>
      </c>
      <c r="G12" s="3"/>
      <c r="H12" s="3"/>
      <c r="I12" s="3"/>
      <c r="K12" s="3" t="s">
        <v>219</v>
      </c>
      <c r="L12" s="3">
        <f t="shared" si="0"/>
        <v>164</v>
      </c>
      <c r="M12" s="16">
        <f t="shared" si="1"/>
        <v>32.799999999999997</v>
      </c>
      <c r="N12" s="3">
        <f t="shared" si="2"/>
        <v>5</v>
      </c>
    </row>
    <row r="13" spans="1:14" x14ac:dyDescent="0.4">
      <c r="A13" s="3" t="s">
        <v>217</v>
      </c>
      <c r="B13" s="3" t="s">
        <v>224</v>
      </c>
      <c r="C13" s="3">
        <v>23</v>
      </c>
      <c r="D13" s="43"/>
      <c r="F13" s="3" t="s">
        <v>221</v>
      </c>
      <c r="G13" s="3"/>
      <c r="H13" s="3"/>
      <c r="I13" s="3"/>
      <c r="K13" s="3" t="s">
        <v>221</v>
      </c>
      <c r="L13" s="3">
        <f t="shared" si="0"/>
        <v>199</v>
      </c>
      <c r="M13" s="16">
        <f t="shared" si="1"/>
        <v>33.166666666666664</v>
      </c>
      <c r="N13" s="3">
        <f t="shared" si="2"/>
        <v>6</v>
      </c>
    </row>
    <row r="14" spans="1:14" ht="24" x14ac:dyDescent="0.4">
      <c r="A14" s="3" t="s">
        <v>219</v>
      </c>
      <c r="B14" s="3" t="s">
        <v>225</v>
      </c>
      <c r="C14" s="3">
        <v>26</v>
      </c>
      <c r="D14" s="43"/>
      <c r="L14" s="17" t="str">
        <f ca="1">_xlfn.FORMULATEXT(L10)</f>
        <v>=SUMIF($A$8:$A$34,K10,$C$8:$C$34)</v>
      </c>
    </row>
    <row r="15" spans="1:14" ht="24" x14ac:dyDescent="0.4">
      <c r="A15" s="3" t="s">
        <v>221</v>
      </c>
      <c r="B15" s="3" t="s">
        <v>226</v>
      </c>
      <c r="C15" s="3">
        <v>39</v>
      </c>
      <c r="D15" s="43"/>
      <c r="F15" s="15" t="s">
        <v>208</v>
      </c>
      <c r="M15" s="17" t="str">
        <f ca="1">_xlfn.FORMULATEXT(M10)</f>
        <v>=AVERAGEIF($A$8:$A$34,K10,$C$8:$C$34)</v>
      </c>
    </row>
    <row r="16" spans="1:14" ht="24" x14ac:dyDescent="0.4">
      <c r="A16" s="3" t="s">
        <v>215</v>
      </c>
      <c r="B16" s="3" t="s">
        <v>227</v>
      </c>
      <c r="C16" s="3">
        <v>15</v>
      </c>
      <c r="D16" s="43"/>
      <c r="F16" s="5"/>
      <c r="G16" s="13" t="s">
        <v>212</v>
      </c>
      <c r="H16" s="13" t="s">
        <v>213</v>
      </c>
      <c r="I16" s="13" t="s">
        <v>214</v>
      </c>
      <c r="N16" s="17" t="str">
        <f ca="1">_xlfn.FORMULATEXT(N10)</f>
        <v>=COUNTIF($A$8:$A$34,K10)</v>
      </c>
    </row>
    <row r="17" spans="1:14" x14ac:dyDescent="0.4">
      <c r="A17" s="3" t="s">
        <v>217</v>
      </c>
      <c r="B17" s="3" t="s">
        <v>218</v>
      </c>
      <c r="C17" s="3">
        <v>12</v>
      </c>
      <c r="D17" s="43"/>
      <c r="F17" s="3" t="s">
        <v>218</v>
      </c>
      <c r="G17" s="3"/>
      <c r="H17" s="3"/>
      <c r="I17" s="3"/>
    </row>
    <row r="18" spans="1:14" x14ac:dyDescent="0.4">
      <c r="A18" s="3" t="s">
        <v>219</v>
      </c>
      <c r="B18" s="3" t="s">
        <v>229</v>
      </c>
      <c r="C18" s="3">
        <v>56</v>
      </c>
      <c r="D18" s="43"/>
      <c r="F18" s="3" t="s">
        <v>224</v>
      </c>
      <c r="G18" s="3"/>
      <c r="H18" s="3"/>
      <c r="I18" s="3"/>
      <c r="K18" s="15" t="s">
        <v>208</v>
      </c>
    </row>
    <row r="19" spans="1:14" x14ac:dyDescent="0.4">
      <c r="A19" s="3" t="s">
        <v>221</v>
      </c>
      <c r="B19" s="3" t="s">
        <v>231</v>
      </c>
      <c r="C19" s="3">
        <v>48</v>
      </c>
      <c r="D19" s="43"/>
      <c r="F19" s="3" t="s">
        <v>228</v>
      </c>
      <c r="G19" s="3"/>
      <c r="H19" s="3"/>
      <c r="I19" s="3"/>
      <c r="K19" s="5"/>
      <c r="L19" s="13" t="s">
        <v>212</v>
      </c>
      <c r="M19" s="13" t="s">
        <v>213</v>
      </c>
      <c r="N19" s="13" t="s">
        <v>214</v>
      </c>
    </row>
    <row r="20" spans="1:14" x14ac:dyDescent="0.4">
      <c r="A20" s="3" t="s">
        <v>215</v>
      </c>
      <c r="B20" s="3" t="s">
        <v>232</v>
      </c>
      <c r="C20" s="3">
        <v>78</v>
      </c>
      <c r="D20" s="43"/>
      <c r="F20" s="3" t="s">
        <v>230</v>
      </c>
      <c r="G20" s="3"/>
      <c r="H20" s="3"/>
      <c r="I20" s="3"/>
      <c r="K20" s="3" t="s">
        <v>218</v>
      </c>
      <c r="L20" s="3">
        <f>SUMIF($B$8:$B$34,K20,$C$8:$C$34)</f>
        <v>47</v>
      </c>
      <c r="M20" s="16">
        <f>AVERAGEIF($B$8:$B$34,K20,$C$8:$C$34)</f>
        <v>23.5</v>
      </c>
      <c r="N20" s="3">
        <f>COUNTIF($B$8:$B$34,K20)</f>
        <v>2</v>
      </c>
    </row>
    <row r="21" spans="1:14" x14ac:dyDescent="0.4">
      <c r="A21" s="3" t="s">
        <v>217</v>
      </c>
      <c r="B21" s="3" t="s">
        <v>230</v>
      </c>
      <c r="C21" s="3">
        <v>98</v>
      </c>
      <c r="D21" s="43"/>
      <c r="F21" s="3" t="s">
        <v>216</v>
      </c>
      <c r="G21" s="3"/>
      <c r="H21" s="3"/>
      <c r="I21" s="3"/>
      <c r="K21" s="3" t="s">
        <v>224</v>
      </c>
      <c r="L21" s="3">
        <f t="shared" ref="L21:L35" si="3">SUMIF($B$8:$B$34,K21,$C$8:$C$34)</f>
        <v>44</v>
      </c>
      <c r="M21" s="16">
        <f t="shared" ref="M21:M35" si="4">AVERAGEIF($B$8:$B$34,K21,$C$8:$C$34)</f>
        <v>22</v>
      </c>
      <c r="N21" s="3">
        <f t="shared" ref="N21:N35" si="5">COUNTIF($B$8:$B$34,K21)</f>
        <v>2</v>
      </c>
    </row>
    <row r="22" spans="1:14" x14ac:dyDescent="0.4">
      <c r="A22" s="3" t="s">
        <v>219</v>
      </c>
      <c r="B22" s="3" t="s">
        <v>235</v>
      </c>
      <c r="C22" s="3">
        <v>12</v>
      </c>
      <c r="D22" s="43"/>
      <c r="F22" s="3" t="s">
        <v>233</v>
      </c>
      <c r="G22" s="3"/>
      <c r="H22" s="3"/>
      <c r="I22" s="3"/>
      <c r="K22" s="3" t="s">
        <v>228</v>
      </c>
      <c r="L22" s="3">
        <f t="shared" si="3"/>
        <v>13</v>
      </c>
      <c r="M22" s="16">
        <f t="shared" si="4"/>
        <v>13</v>
      </c>
      <c r="N22" s="3">
        <f t="shared" si="5"/>
        <v>1</v>
      </c>
    </row>
    <row r="23" spans="1:14" x14ac:dyDescent="0.4">
      <c r="A23" s="3" t="s">
        <v>221</v>
      </c>
      <c r="B23" s="3" t="s">
        <v>237</v>
      </c>
      <c r="C23" s="3">
        <v>36</v>
      </c>
      <c r="D23" s="43"/>
      <c r="F23" s="3" t="s">
        <v>234</v>
      </c>
      <c r="G23" s="3"/>
      <c r="H23" s="3"/>
      <c r="I23" s="3"/>
      <c r="K23" s="3" t="s">
        <v>230</v>
      </c>
      <c r="L23" s="3">
        <f t="shared" si="3"/>
        <v>154</v>
      </c>
      <c r="M23" s="16">
        <f t="shared" si="4"/>
        <v>77</v>
      </c>
      <c r="N23" s="3">
        <f t="shared" si="5"/>
        <v>2</v>
      </c>
    </row>
    <row r="24" spans="1:14" x14ac:dyDescent="0.4">
      <c r="A24" s="3" t="s">
        <v>215</v>
      </c>
      <c r="B24" s="3" t="s">
        <v>239</v>
      </c>
      <c r="C24" s="3">
        <v>45</v>
      </c>
      <c r="D24" s="43"/>
      <c r="F24" s="3" t="s">
        <v>236</v>
      </c>
      <c r="G24" s="3"/>
      <c r="H24" s="3"/>
      <c r="I24" s="3"/>
      <c r="K24" s="3" t="s">
        <v>216</v>
      </c>
      <c r="L24" s="3">
        <f t="shared" si="3"/>
        <v>108</v>
      </c>
      <c r="M24" s="16">
        <f t="shared" si="4"/>
        <v>54</v>
      </c>
      <c r="N24" s="3">
        <f t="shared" si="5"/>
        <v>2</v>
      </c>
    </row>
    <row r="25" spans="1:14" x14ac:dyDescent="0.4">
      <c r="A25" s="3" t="s">
        <v>215</v>
      </c>
      <c r="B25" s="3" t="s">
        <v>216</v>
      </c>
      <c r="C25" s="3">
        <v>56</v>
      </c>
      <c r="D25" s="43"/>
      <c r="F25" s="3" t="s">
        <v>238</v>
      </c>
      <c r="G25" s="3"/>
      <c r="H25" s="3"/>
      <c r="I25" s="3"/>
      <c r="K25" s="3" t="s">
        <v>233</v>
      </c>
      <c r="L25" s="3">
        <f t="shared" si="3"/>
        <v>61</v>
      </c>
      <c r="M25" s="16">
        <f t="shared" si="4"/>
        <v>30.5</v>
      </c>
      <c r="N25" s="3">
        <f t="shared" si="5"/>
        <v>2</v>
      </c>
    </row>
    <row r="26" spans="1:14" x14ac:dyDescent="0.4">
      <c r="A26" s="3" t="s">
        <v>215</v>
      </c>
      <c r="B26" s="3" t="s">
        <v>223</v>
      </c>
      <c r="C26" s="3">
        <v>12</v>
      </c>
      <c r="D26" s="43"/>
      <c r="F26" s="3" t="s">
        <v>220</v>
      </c>
      <c r="G26" s="3"/>
      <c r="H26" s="3"/>
      <c r="I26" s="3"/>
      <c r="K26" s="3" t="s">
        <v>234</v>
      </c>
      <c r="L26" s="3">
        <f t="shared" si="3"/>
        <v>30</v>
      </c>
      <c r="M26" s="16">
        <f t="shared" si="4"/>
        <v>15</v>
      </c>
      <c r="N26" s="3">
        <f t="shared" si="5"/>
        <v>2</v>
      </c>
    </row>
    <row r="27" spans="1:14" x14ac:dyDescent="0.4">
      <c r="A27" s="3" t="s">
        <v>217</v>
      </c>
      <c r="B27" s="3" t="s">
        <v>228</v>
      </c>
      <c r="C27" s="3">
        <v>13</v>
      </c>
      <c r="D27" s="43"/>
      <c r="F27" s="3" t="s">
        <v>225</v>
      </c>
      <c r="G27" s="3"/>
      <c r="H27" s="3"/>
      <c r="I27" s="3"/>
      <c r="K27" s="3" t="s">
        <v>236</v>
      </c>
      <c r="L27" s="3">
        <f t="shared" si="3"/>
        <v>90</v>
      </c>
      <c r="M27" s="16">
        <f t="shared" si="4"/>
        <v>45</v>
      </c>
      <c r="N27" s="3">
        <f t="shared" si="5"/>
        <v>2</v>
      </c>
    </row>
    <row r="28" spans="1:14" x14ac:dyDescent="0.4">
      <c r="A28" s="3" t="s">
        <v>219</v>
      </c>
      <c r="B28" s="3" t="s">
        <v>220</v>
      </c>
      <c r="C28" s="3">
        <v>55</v>
      </c>
      <c r="D28" s="43"/>
      <c r="F28" s="3" t="s">
        <v>240</v>
      </c>
      <c r="G28" s="3"/>
      <c r="H28" s="3"/>
      <c r="I28" s="3"/>
      <c r="K28" s="3" t="s">
        <v>238</v>
      </c>
      <c r="L28" s="3">
        <f t="shared" si="3"/>
        <v>12</v>
      </c>
      <c r="M28" s="16">
        <f t="shared" si="4"/>
        <v>12</v>
      </c>
      <c r="N28" s="3">
        <f t="shared" si="5"/>
        <v>1</v>
      </c>
    </row>
    <row r="29" spans="1:14" x14ac:dyDescent="0.4">
      <c r="A29" s="3" t="s">
        <v>217</v>
      </c>
      <c r="B29" s="3" t="s">
        <v>224</v>
      </c>
      <c r="C29" s="3">
        <v>21</v>
      </c>
      <c r="D29" s="43"/>
      <c r="F29" s="3" t="s">
        <v>237</v>
      </c>
      <c r="G29" s="3"/>
      <c r="H29" s="3"/>
      <c r="I29" s="3"/>
      <c r="K29" s="3" t="s">
        <v>220</v>
      </c>
      <c r="L29" s="3">
        <f t="shared" si="3"/>
        <v>70</v>
      </c>
      <c r="M29" s="16">
        <f t="shared" si="4"/>
        <v>35</v>
      </c>
      <c r="N29" s="3">
        <f t="shared" si="5"/>
        <v>2</v>
      </c>
    </row>
    <row r="30" spans="1:14" x14ac:dyDescent="0.4">
      <c r="A30" s="3" t="s">
        <v>221</v>
      </c>
      <c r="B30" s="3" t="s">
        <v>226</v>
      </c>
      <c r="C30" s="3">
        <v>36</v>
      </c>
      <c r="D30" s="43"/>
      <c r="F30" s="3" t="s">
        <v>231</v>
      </c>
      <c r="G30" s="3"/>
      <c r="H30" s="3"/>
      <c r="I30" s="3"/>
      <c r="K30" s="3" t="s">
        <v>225</v>
      </c>
      <c r="L30" s="3">
        <f t="shared" si="3"/>
        <v>26</v>
      </c>
      <c r="M30" s="16">
        <f t="shared" si="4"/>
        <v>26</v>
      </c>
      <c r="N30" s="3">
        <f t="shared" si="5"/>
        <v>1</v>
      </c>
    </row>
    <row r="31" spans="1:14" x14ac:dyDescent="0.4">
      <c r="A31" s="3" t="s">
        <v>215</v>
      </c>
      <c r="B31" s="3" t="s">
        <v>227</v>
      </c>
      <c r="C31" s="3">
        <v>15</v>
      </c>
      <c r="D31" s="43"/>
      <c r="F31" s="3" t="s">
        <v>222</v>
      </c>
      <c r="G31" s="3"/>
      <c r="H31" s="3"/>
      <c r="I31" s="3"/>
      <c r="K31" s="3" t="s">
        <v>240</v>
      </c>
      <c r="L31" s="3">
        <f t="shared" si="3"/>
        <v>56</v>
      </c>
      <c r="M31" s="16">
        <f t="shared" si="4"/>
        <v>56</v>
      </c>
      <c r="N31" s="3">
        <f t="shared" si="5"/>
        <v>1</v>
      </c>
    </row>
    <row r="32" spans="1:14" x14ac:dyDescent="0.4">
      <c r="A32" s="3" t="s">
        <v>221</v>
      </c>
      <c r="B32" s="3" t="s">
        <v>231</v>
      </c>
      <c r="C32" s="3">
        <v>14</v>
      </c>
      <c r="D32" s="43"/>
      <c r="F32" s="3" t="s">
        <v>226</v>
      </c>
      <c r="G32" s="3"/>
      <c r="H32" s="3"/>
      <c r="I32" s="3"/>
      <c r="K32" s="3" t="s">
        <v>237</v>
      </c>
      <c r="L32" s="3">
        <f t="shared" si="3"/>
        <v>36</v>
      </c>
      <c r="M32" s="16">
        <f t="shared" si="4"/>
        <v>36</v>
      </c>
      <c r="N32" s="3">
        <f t="shared" si="5"/>
        <v>1</v>
      </c>
    </row>
    <row r="33" spans="1:14" x14ac:dyDescent="0.4">
      <c r="A33" s="3" t="s">
        <v>215</v>
      </c>
      <c r="B33" s="3" t="s">
        <v>232</v>
      </c>
      <c r="C33" s="3">
        <v>12</v>
      </c>
      <c r="D33" s="43"/>
      <c r="K33" s="3" t="s">
        <v>231</v>
      </c>
      <c r="L33" s="3">
        <f t="shared" si="3"/>
        <v>62</v>
      </c>
      <c r="M33" s="16">
        <f t="shared" si="4"/>
        <v>31</v>
      </c>
      <c r="N33" s="3">
        <f t="shared" si="5"/>
        <v>2</v>
      </c>
    </row>
    <row r="34" spans="1:14" x14ac:dyDescent="0.4">
      <c r="A34" s="3" t="s">
        <v>217</v>
      </c>
      <c r="B34" s="3" t="s">
        <v>230</v>
      </c>
      <c r="C34" s="3">
        <v>56</v>
      </c>
      <c r="D34" s="43"/>
      <c r="K34" s="3" t="s">
        <v>222</v>
      </c>
      <c r="L34" s="3">
        <f t="shared" si="3"/>
        <v>26</v>
      </c>
      <c r="M34" s="16">
        <f t="shared" si="4"/>
        <v>26</v>
      </c>
      <c r="N34" s="3">
        <f t="shared" si="5"/>
        <v>1</v>
      </c>
    </row>
    <row r="35" spans="1:14" x14ac:dyDescent="0.4">
      <c r="K35" s="3" t="s">
        <v>226</v>
      </c>
      <c r="L35" s="3">
        <f t="shared" si="3"/>
        <v>75</v>
      </c>
      <c r="M35" s="16">
        <f t="shared" si="4"/>
        <v>37.5</v>
      </c>
      <c r="N35" s="3">
        <f t="shared" si="5"/>
        <v>2</v>
      </c>
    </row>
    <row r="36" spans="1:14" ht="24" x14ac:dyDescent="0.4">
      <c r="L36" s="17" t="str">
        <f ca="1">_xlfn.FORMULATEXT(L20)</f>
        <v>=SUMIF($B$8:$B$34,K20,$C$8:$C$34)</v>
      </c>
    </row>
    <row r="37" spans="1:14" ht="24" x14ac:dyDescent="0.4">
      <c r="M37" s="17" t="str">
        <f ca="1">_xlfn.FORMULATEXT(M20)</f>
        <v>=AVERAGEIF($B$8:$B$34,K20,$C$8:$C$34)</v>
      </c>
    </row>
    <row r="38" spans="1:14" ht="24" x14ac:dyDescent="0.4">
      <c r="N38" s="17" t="str">
        <f ca="1">_xlfn.FORMULATEXT(N20)</f>
        <v>=COUNTIF($B$8:$B$34,K20)</v>
      </c>
    </row>
  </sheetData>
  <mergeCells count="5">
    <mergeCell ref="F6:I6"/>
    <mergeCell ref="K6:N6"/>
    <mergeCell ref="A3:N3"/>
    <mergeCell ref="A1:N1"/>
    <mergeCell ref="A6:C6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N34"/>
  <sheetViews>
    <sheetView tabSelected="1" workbookViewId="0">
      <selection activeCell="S7" sqref="S7"/>
    </sheetView>
  </sheetViews>
  <sheetFormatPr defaultRowHeight="18.75" x14ac:dyDescent="0.4"/>
  <cols>
    <col min="2" max="2" width="13" bestFit="1" customWidth="1"/>
    <col min="6" max="6" width="11" bestFit="1" customWidth="1"/>
    <col min="7" max="7" width="13.25" bestFit="1" customWidth="1"/>
    <col min="8" max="8" width="11.25" bestFit="1" customWidth="1"/>
    <col min="9" max="9" width="9.25" bestFit="1" customWidth="1"/>
    <col min="11" max="11" width="11.75" customWidth="1"/>
    <col min="12" max="12" width="13.25" bestFit="1" customWidth="1"/>
    <col min="13" max="13" width="11.25" bestFit="1" customWidth="1"/>
  </cols>
  <sheetData>
    <row r="1" spans="1:14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3" spans="1:14" ht="19.5" x14ac:dyDescent="0.4">
      <c r="A3" s="33" t="s">
        <v>309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6" spans="1:14" ht="25.5" x14ac:dyDescent="0.4">
      <c r="A6" s="45" t="s">
        <v>205</v>
      </c>
      <c r="B6" s="45"/>
      <c r="C6" s="45"/>
      <c r="F6" s="23" t="s">
        <v>206</v>
      </c>
      <c r="G6" s="23"/>
      <c r="H6" s="23"/>
      <c r="I6" s="23"/>
      <c r="K6" s="23" t="s">
        <v>207</v>
      </c>
      <c r="L6" s="23"/>
      <c r="M6" s="23"/>
      <c r="N6" s="23"/>
    </row>
    <row r="7" spans="1:14" x14ac:dyDescent="0.4">
      <c r="A7" s="14" t="s">
        <v>209</v>
      </c>
      <c r="B7" s="14" t="s">
        <v>210</v>
      </c>
      <c r="C7" s="14" t="s">
        <v>211</v>
      </c>
    </row>
    <row r="8" spans="1:14" x14ac:dyDescent="0.4">
      <c r="A8" s="3" t="s">
        <v>215</v>
      </c>
      <c r="B8" s="3" t="s">
        <v>216</v>
      </c>
      <c r="C8" s="3">
        <v>52</v>
      </c>
      <c r="D8" s="43"/>
      <c r="F8" s="15" t="s">
        <v>208</v>
      </c>
      <c r="G8" s="15"/>
      <c r="H8" s="15"/>
      <c r="I8" s="15"/>
      <c r="K8" s="15" t="s">
        <v>208</v>
      </c>
      <c r="L8" s="15"/>
      <c r="M8" s="15"/>
      <c r="N8" s="15"/>
    </row>
    <row r="9" spans="1:14" x14ac:dyDescent="0.4">
      <c r="A9" s="3" t="s">
        <v>217</v>
      </c>
      <c r="B9" s="3" t="s">
        <v>218</v>
      </c>
      <c r="C9" s="3">
        <v>35</v>
      </c>
      <c r="D9" s="43"/>
      <c r="F9" s="6"/>
      <c r="G9" s="14" t="s">
        <v>212</v>
      </c>
      <c r="H9" s="14" t="s">
        <v>213</v>
      </c>
      <c r="I9" s="14" t="s">
        <v>214</v>
      </c>
      <c r="K9" s="6"/>
      <c r="L9" s="14" t="s">
        <v>212</v>
      </c>
      <c r="M9" s="14" t="s">
        <v>213</v>
      </c>
      <c r="N9" s="14" t="s">
        <v>214</v>
      </c>
    </row>
    <row r="10" spans="1:14" x14ac:dyDescent="0.4">
      <c r="A10" s="3" t="s">
        <v>219</v>
      </c>
      <c r="B10" s="3" t="s">
        <v>220</v>
      </c>
      <c r="C10" s="3">
        <v>15</v>
      </c>
      <c r="D10" s="43"/>
      <c r="F10" s="3" t="s">
        <v>215</v>
      </c>
      <c r="G10" s="3"/>
      <c r="H10" s="3"/>
      <c r="I10" s="3"/>
      <c r="K10" s="3" t="s">
        <v>215</v>
      </c>
      <c r="L10" s="3">
        <f>SUMIF($A$8:$A$34,K10,$C$8:$C$34)</f>
        <v>334</v>
      </c>
      <c r="M10" s="16">
        <f>AVERAGEIF($A$8:$A$34,K10,$C$8:$C$34)</f>
        <v>37.111111111111114</v>
      </c>
      <c r="N10" s="3">
        <f>COUNTIF($A$8:$A$34,K10)</f>
        <v>9</v>
      </c>
    </row>
    <row r="11" spans="1:14" x14ac:dyDescent="0.4">
      <c r="A11" s="3" t="s">
        <v>221</v>
      </c>
      <c r="B11" s="3" t="s">
        <v>222</v>
      </c>
      <c r="C11" s="3">
        <v>26</v>
      </c>
      <c r="D11" s="43"/>
      <c r="F11" s="3" t="s">
        <v>217</v>
      </c>
      <c r="G11" s="3"/>
      <c r="H11" s="3"/>
      <c r="I11" s="3"/>
      <c r="K11" s="3" t="s">
        <v>217</v>
      </c>
      <c r="L11" s="3">
        <f t="shared" ref="L11:L13" si="0">SUMIF($A$8:$A$34,K11,$C$8:$C$34)</f>
        <v>258</v>
      </c>
      <c r="M11" s="16">
        <f t="shared" ref="M11:M13" si="1">AVERAGEIF($A$8:$A$34,K11,$C$8:$C$34)</f>
        <v>36.857142857142854</v>
      </c>
      <c r="N11" s="3">
        <f t="shared" ref="N11:N13" si="2">COUNTIF($A$8:$A$34,K11)</f>
        <v>7</v>
      </c>
    </row>
    <row r="12" spans="1:14" x14ac:dyDescent="0.4">
      <c r="A12" s="3" t="s">
        <v>215</v>
      </c>
      <c r="B12" s="3" t="s">
        <v>223</v>
      </c>
      <c r="C12" s="3">
        <v>49</v>
      </c>
      <c r="D12" s="43"/>
      <c r="F12" s="3" t="s">
        <v>219</v>
      </c>
      <c r="G12" s="3"/>
      <c r="H12" s="3"/>
      <c r="I12" s="3"/>
      <c r="K12" s="3" t="s">
        <v>219</v>
      </c>
      <c r="L12" s="3">
        <f t="shared" si="0"/>
        <v>164</v>
      </c>
      <c r="M12" s="16">
        <f t="shared" si="1"/>
        <v>32.799999999999997</v>
      </c>
      <c r="N12" s="3">
        <f t="shared" si="2"/>
        <v>5</v>
      </c>
    </row>
    <row r="13" spans="1:14" x14ac:dyDescent="0.4">
      <c r="A13" s="3" t="s">
        <v>217</v>
      </c>
      <c r="B13" s="3" t="s">
        <v>224</v>
      </c>
      <c r="C13" s="3">
        <v>23</v>
      </c>
      <c r="D13" s="43"/>
      <c r="F13" s="3" t="s">
        <v>221</v>
      </c>
      <c r="G13" s="3"/>
      <c r="H13" s="3"/>
      <c r="I13" s="3"/>
      <c r="K13" s="3" t="s">
        <v>221</v>
      </c>
      <c r="L13" s="3">
        <f t="shared" si="0"/>
        <v>199</v>
      </c>
      <c r="M13" s="16">
        <f t="shared" si="1"/>
        <v>33.166666666666664</v>
      </c>
      <c r="N13" s="3">
        <f t="shared" si="2"/>
        <v>6</v>
      </c>
    </row>
    <row r="14" spans="1:14" x14ac:dyDescent="0.4">
      <c r="A14" s="3" t="s">
        <v>219</v>
      </c>
      <c r="B14" s="3" t="s">
        <v>225</v>
      </c>
      <c r="C14" s="3">
        <v>26</v>
      </c>
      <c r="D14" s="43"/>
    </row>
    <row r="15" spans="1:14" x14ac:dyDescent="0.4">
      <c r="A15" s="3" t="s">
        <v>221</v>
      </c>
      <c r="B15" s="3" t="s">
        <v>226</v>
      </c>
      <c r="C15" s="3">
        <v>39</v>
      </c>
      <c r="D15" s="43"/>
      <c r="F15" s="15" t="s">
        <v>208</v>
      </c>
      <c r="K15" s="15" t="s">
        <v>208</v>
      </c>
    </row>
    <row r="16" spans="1:14" x14ac:dyDescent="0.4">
      <c r="A16" s="3" t="s">
        <v>215</v>
      </c>
      <c r="B16" s="3" t="s">
        <v>227</v>
      </c>
      <c r="C16" s="3">
        <v>15</v>
      </c>
      <c r="D16" s="43"/>
      <c r="F16" s="6"/>
      <c r="G16" s="14" t="s">
        <v>212</v>
      </c>
      <c r="H16" s="14" t="s">
        <v>213</v>
      </c>
      <c r="I16" s="14" t="s">
        <v>214</v>
      </c>
      <c r="K16" s="6"/>
      <c r="L16" s="14" t="s">
        <v>212</v>
      </c>
      <c r="M16" s="14" t="s">
        <v>213</v>
      </c>
      <c r="N16" s="14" t="s">
        <v>214</v>
      </c>
    </row>
    <row r="17" spans="1:14" x14ac:dyDescent="0.4">
      <c r="A17" s="3" t="s">
        <v>217</v>
      </c>
      <c r="B17" s="3" t="s">
        <v>218</v>
      </c>
      <c r="C17" s="3">
        <v>12</v>
      </c>
      <c r="D17" s="43"/>
      <c r="F17" s="3" t="s">
        <v>218</v>
      </c>
      <c r="G17" s="3"/>
      <c r="H17" s="3"/>
      <c r="I17" s="3"/>
      <c r="K17" s="3" t="s">
        <v>218</v>
      </c>
      <c r="L17" s="3">
        <f>SUMIF($B$8:$B$34,K17,$C$8:$C$34)</f>
        <v>47</v>
      </c>
      <c r="M17" s="16">
        <f>AVERAGEIF($B$8:$B$34,K17,$C$8:$C$34)</f>
        <v>23.5</v>
      </c>
      <c r="N17" s="3">
        <f>COUNTIF($B$8:$B$34,K17)</f>
        <v>2</v>
      </c>
    </row>
    <row r="18" spans="1:14" x14ac:dyDescent="0.4">
      <c r="A18" s="3" t="s">
        <v>219</v>
      </c>
      <c r="B18" s="3" t="s">
        <v>229</v>
      </c>
      <c r="C18" s="3">
        <v>56</v>
      </c>
      <c r="D18" s="43"/>
      <c r="F18" s="3" t="s">
        <v>224</v>
      </c>
      <c r="G18" s="3"/>
      <c r="H18" s="3"/>
      <c r="I18" s="3"/>
      <c r="K18" s="3" t="s">
        <v>224</v>
      </c>
      <c r="L18" s="3">
        <f t="shared" ref="L18:L32" si="3">SUMIF($B$8:$B$34,K18,$C$8:$C$34)</f>
        <v>44</v>
      </c>
      <c r="M18" s="16">
        <f t="shared" ref="M18:M32" si="4">AVERAGEIF($B$8:$B$34,K18,$C$8:$C$34)</f>
        <v>22</v>
      </c>
      <c r="N18" s="3">
        <f t="shared" ref="N18:N32" si="5">COUNTIF($B$8:$B$34,K18)</f>
        <v>2</v>
      </c>
    </row>
    <row r="19" spans="1:14" x14ac:dyDescent="0.4">
      <c r="A19" s="3" t="s">
        <v>221</v>
      </c>
      <c r="B19" s="3" t="s">
        <v>231</v>
      </c>
      <c r="C19" s="3">
        <v>48</v>
      </c>
      <c r="D19" s="43"/>
      <c r="F19" s="3" t="s">
        <v>228</v>
      </c>
      <c r="G19" s="3"/>
      <c r="H19" s="3"/>
      <c r="I19" s="3"/>
      <c r="K19" s="3" t="s">
        <v>228</v>
      </c>
      <c r="L19" s="3">
        <f t="shared" si="3"/>
        <v>13</v>
      </c>
      <c r="M19" s="16">
        <f t="shared" si="4"/>
        <v>13</v>
      </c>
      <c r="N19" s="3">
        <f t="shared" si="5"/>
        <v>1</v>
      </c>
    </row>
    <row r="20" spans="1:14" x14ac:dyDescent="0.4">
      <c r="A20" s="3" t="s">
        <v>215</v>
      </c>
      <c r="B20" s="3" t="s">
        <v>232</v>
      </c>
      <c r="C20" s="3">
        <v>78</v>
      </c>
      <c r="D20" s="43"/>
      <c r="F20" s="3" t="s">
        <v>230</v>
      </c>
      <c r="G20" s="3"/>
      <c r="H20" s="3"/>
      <c r="I20" s="3"/>
      <c r="K20" s="3" t="s">
        <v>230</v>
      </c>
      <c r="L20" s="3">
        <f t="shared" si="3"/>
        <v>154</v>
      </c>
      <c r="M20" s="16">
        <f t="shared" si="4"/>
        <v>77</v>
      </c>
      <c r="N20" s="3">
        <f t="shared" si="5"/>
        <v>2</v>
      </c>
    </row>
    <row r="21" spans="1:14" x14ac:dyDescent="0.4">
      <c r="A21" s="3" t="s">
        <v>217</v>
      </c>
      <c r="B21" s="3" t="s">
        <v>230</v>
      </c>
      <c r="C21" s="3">
        <v>98</v>
      </c>
      <c r="D21" s="43"/>
      <c r="F21" s="3" t="s">
        <v>216</v>
      </c>
      <c r="G21" s="3"/>
      <c r="H21" s="3"/>
      <c r="I21" s="3"/>
      <c r="K21" s="3" t="s">
        <v>216</v>
      </c>
      <c r="L21" s="3">
        <f t="shared" si="3"/>
        <v>108</v>
      </c>
      <c r="M21" s="16">
        <f t="shared" si="4"/>
        <v>54</v>
      </c>
      <c r="N21" s="3">
        <f t="shared" si="5"/>
        <v>2</v>
      </c>
    </row>
    <row r="22" spans="1:14" x14ac:dyDescent="0.4">
      <c r="A22" s="3" t="s">
        <v>219</v>
      </c>
      <c r="B22" s="3" t="s">
        <v>235</v>
      </c>
      <c r="C22" s="3">
        <v>12</v>
      </c>
      <c r="D22" s="43"/>
      <c r="F22" s="3" t="s">
        <v>233</v>
      </c>
      <c r="G22" s="3"/>
      <c r="H22" s="3"/>
      <c r="I22" s="3"/>
      <c r="K22" s="3" t="s">
        <v>233</v>
      </c>
      <c r="L22" s="3">
        <f t="shared" si="3"/>
        <v>61</v>
      </c>
      <c r="M22" s="16">
        <f t="shared" si="4"/>
        <v>30.5</v>
      </c>
      <c r="N22" s="3">
        <f t="shared" si="5"/>
        <v>2</v>
      </c>
    </row>
    <row r="23" spans="1:14" x14ac:dyDescent="0.4">
      <c r="A23" s="3" t="s">
        <v>221</v>
      </c>
      <c r="B23" s="3" t="s">
        <v>237</v>
      </c>
      <c r="C23" s="3">
        <v>36</v>
      </c>
      <c r="D23" s="43"/>
      <c r="F23" s="3" t="s">
        <v>234</v>
      </c>
      <c r="G23" s="3"/>
      <c r="H23" s="3"/>
      <c r="I23" s="3"/>
      <c r="K23" s="3" t="s">
        <v>234</v>
      </c>
      <c r="L23" s="3">
        <f t="shared" si="3"/>
        <v>30</v>
      </c>
      <c r="M23" s="16">
        <f t="shared" si="4"/>
        <v>15</v>
      </c>
      <c r="N23" s="3">
        <f t="shared" si="5"/>
        <v>2</v>
      </c>
    </row>
    <row r="24" spans="1:14" x14ac:dyDescent="0.4">
      <c r="A24" s="3" t="s">
        <v>215</v>
      </c>
      <c r="B24" s="3" t="s">
        <v>239</v>
      </c>
      <c r="C24" s="3">
        <v>45</v>
      </c>
      <c r="D24" s="43"/>
      <c r="F24" s="3" t="s">
        <v>236</v>
      </c>
      <c r="G24" s="3"/>
      <c r="H24" s="3"/>
      <c r="I24" s="3"/>
      <c r="K24" s="3" t="s">
        <v>236</v>
      </c>
      <c r="L24" s="3">
        <f t="shared" si="3"/>
        <v>90</v>
      </c>
      <c r="M24" s="16">
        <f t="shared" si="4"/>
        <v>45</v>
      </c>
      <c r="N24" s="3">
        <f t="shared" si="5"/>
        <v>2</v>
      </c>
    </row>
    <row r="25" spans="1:14" x14ac:dyDescent="0.4">
      <c r="A25" s="3" t="s">
        <v>215</v>
      </c>
      <c r="B25" s="3" t="s">
        <v>216</v>
      </c>
      <c r="C25" s="3">
        <v>56</v>
      </c>
      <c r="D25" s="43"/>
      <c r="F25" s="3" t="s">
        <v>238</v>
      </c>
      <c r="G25" s="3"/>
      <c r="H25" s="3"/>
      <c r="I25" s="3"/>
      <c r="K25" s="3" t="s">
        <v>238</v>
      </c>
      <c r="L25" s="3">
        <f t="shared" si="3"/>
        <v>12</v>
      </c>
      <c r="M25" s="16">
        <f t="shared" si="4"/>
        <v>12</v>
      </c>
      <c r="N25" s="3">
        <f t="shared" si="5"/>
        <v>1</v>
      </c>
    </row>
    <row r="26" spans="1:14" x14ac:dyDescent="0.4">
      <c r="A26" s="3" t="s">
        <v>215</v>
      </c>
      <c r="B26" s="3" t="s">
        <v>223</v>
      </c>
      <c r="C26" s="3">
        <v>12</v>
      </c>
      <c r="D26" s="43"/>
      <c r="F26" s="3" t="s">
        <v>220</v>
      </c>
      <c r="G26" s="3"/>
      <c r="H26" s="3"/>
      <c r="I26" s="3"/>
      <c r="K26" s="3" t="s">
        <v>220</v>
      </c>
      <c r="L26" s="3">
        <f t="shared" si="3"/>
        <v>70</v>
      </c>
      <c r="M26" s="16">
        <f t="shared" si="4"/>
        <v>35</v>
      </c>
      <c r="N26" s="3">
        <f t="shared" si="5"/>
        <v>2</v>
      </c>
    </row>
    <row r="27" spans="1:14" x14ac:dyDescent="0.4">
      <c r="A27" s="3" t="s">
        <v>217</v>
      </c>
      <c r="B27" s="3" t="s">
        <v>228</v>
      </c>
      <c r="C27" s="3">
        <v>13</v>
      </c>
      <c r="D27" s="43"/>
      <c r="F27" s="3" t="s">
        <v>225</v>
      </c>
      <c r="G27" s="3"/>
      <c r="H27" s="3"/>
      <c r="I27" s="3"/>
      <c r="K27" s="3" t="s">
        <v>225</v>
      </c>
      <c r="L27" s="3">
        <f t="shared" si="3"/>
        <v>26</v>
      </c>
      <c r="M27" s="16">
        <f t="shared" si="4"/>
        <v>26</v>
      </c>
      <c r="N27" s="3">
        <f t="shared" si="5"/>
        <v>1</v>
      </c>
    </row>
    <row r="28" spans="1:14" x14ac:dyDescent="0.4">
      <c r="A28" s="3" t="s">
        <v>219</v>
      </c>
      <c r="B28" s="3" t="s">
        <v>220</v>
      </c>
      <c r="C28" s="3">
        <v>55</v>
      </c>
      <c r="D28" s="43"/>
      <c r="F28" s="3" t="s">
        <v>240</v>
      </c>
      <c r="G28" s="3"/>
      <c r="H28" s="3"/>
      <c r="I28" s="3"/>
      <c r="K28" s="3" t="s">
        <v>240</v>
      </c>
      <c r="L28" s="3">
        <f t="shared" si="3"/>
        <v>56</v>
      </c>
      <c r="M28" s="16">
        <f t="shared" si="4"/>
        <v>56</v>
      </c>
      <c r="N28" s="3">
        <f t="shared" si="5"/>
        <v>1</v>
      </c>
    </row>
    <row r="29" spans="1:14" x14ac:dyDescent="0.4">
      <c r="A29" s="3" t="s">
        <v>217</v>
      </c>
      <c r="B29" s="3" t="s">
        <v>224</v>
      </c>
      <c r="C29" s="3">
        <v>21</v>
      </c>
      <c r="D29" s="43"/>
      <c r="F29" s="3" t="s">
        <v>237</v>
      </c>
      <c r="G29" s="3"/>
      <c r="H29" s="3"/>
      <c r="I29" s="3"/>
      <c r="K29" s="3" t="s">
        <v>237</v>
      </c>
      <c r="L29" s="3">
        <f t="shared" si="3"/>
        <v>36</v>
      </c>
      <c r="M29" s="16">
        <f t="shared" si="4"/>
        <v>36</v>
      </c>
      <c r="N29" s="3">
        <f t="shared" si="5"/>
        <v>1</v>
      </c>
    </row>
    <row r="30" spans="1:14" x14ac:dyDescent="0.4">
      <c r="A30" s="3" t="s">
        <v>221</v>
      </c>
      <c r="B30" s="3" t="s">
        <v>226</v>
      </c>
      <c r="C30" s="3">
        <v>36</v>
      </c>
      <c r="D30" s="43"/>
      <c r="F30" s="3" t="s">
        <v>231</v>
      </c>
      <c r="G30" s="3"/>
      <c r="H30" s="3"/>
      <c r="I30" s="3"/>
      <c r="K30" s="3" t="s">
        <v>231</v>
      </c>
      <c r="L30" s="3">
        <f t="shared" si="3"/>
        <v>62</v>
      </c>
      <c r="M30" s="16">
        <f t="shared" si="4"/>
        <v>31</v>
      </c>
      <c r="N30" s="3">
        <f t="shared" si="5"/>
        <v>2</v>
      </c>
    </row>
    <row r="31" spans="1:14" x14ac:dyDescent="0.4">
      <c r="A31" s="3" t="s">
        <v>215</v>
      </c>
      <c r="B31" s="3" t="s">
        <v>227</v>
      </c>
      <c r="C31" s="3">
        <v>15</v>
      </c>
      <c r="D31" s="43"/>
      <c r="F31" s="3" t="s">
        <v>222</v>
      </c>
      <c r="G31" s="3"/>
      <c r="H31" s="3"/>
      <c r="I31" s="3"/>
      <c r="K31" s="3" t="s">
        <v>222</v>
      </c>
      <c r="L31" s="3">
        <f t="shared" si="3"/>
        <v>26</v>
      </c>
      <c r="M31" s="16">
        <f t="shared" si="4"/>
        <v>26</v>
      </c>
      <c r="N31" s="3">
        <f t="shared" si="5"/>
        <v>1</v>
      </c>
    </row>
    <row r="32" spans="1:14" x14ac:dyDescent="0.4">
      <c r="A32" s="3" t="s">
        <v>221</v>
      </c>
      <c r="B32" s="3" t="s">
        <v>231</v>
      </c>
      <c r="C32" s="3">
        <v>14</v>
      </c>
      <c r="D32" s="43"/>
      <c r="F32" s="3" t="s">
        <v>226</v>
      </c>
      <c r="G32" s="3"/>
      <c r="H32" s="3"/>
      <c r="I32" s="3"/>
      <c r="K32" s="3" t="s">
        <v>226</v>
      </c>
      <c r="L32" s="3">
        <f t="shared" si="3"/>
        <v>75</v>
      </c>
      <c r="M32" s="16">
        <f t="shared" si="4"/>
        <v>37.5</v>
      </c>
      <c r="N32" s="3">
        <f t="shared" si="5"/>
        <v>2</v>
      </c>
    </row>
    <row r="33" spans="1:4" x14ac:dyDescent="0.4">
      <c r="A33" s="3" t="s">
        <v>215</v>
      </c>
      <c r="B33" s="3" t="s">
        <v>232</v>
      </c>
      <c r="C33" s="3">
        <v>12</v>
      </c>
      <c r="D33" s="43"/>
    </row>
    <row r="34" spans="1:4" x14ac:dyDescent="0.4">
      <c r="A34" s="3" t="s">
        <v>217</v>
      </c>
      <c r="B34" s="3" t="s">
        <v>230</v>
      </c>
      <c r="C34" s="3">
        <v>56</v>
      </c>
      <c r="D34" s="43"/>
    </row>
  </sheetData>
  <mergeCells count="5">
    <mergeCell ref="F6:I6"/>
    <mergeCell ref="K6:N6"/>
    <mergeCell ref="A3:N3"/>
    <mergeCell ref="A1:N1"/>
    <mergeCell ref="A6:C6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P61"/>
  <sheetViews>
    <sheetView topLeftCell="A30" zoomScale="110" zoomScaleNormal="110" workbookViewId="0">
      <selection activeCell="I45" sqref="I45"/>
    </sheetView>
  </sheetViews>
  <sheetFormatPr defaultRowHeight="18.75" x14ac:dyDescent="0.4"/>
  <cols>
    <col min="1" max="1" width="7.125" bestFit="1" customWidth="1"/>
    <col min="2" max="2" width="11" bestFit="1" customWidth="1"/>
    <col min="3" max="3" width="5.25" bestFit="1" customWidth="1"/>
    <col min="4" max="4" width="15.125" bestFit="1" customWidth="1"/>
    <col min="5" max="5" width="9.375" bestFit="1" customWidth="1"/>
    <col min="6" max="6" width="35.25" bestFit="1" customWidth="1"/>
    <col min="7" max="7" width="14.75" bestFit="1" customWidth="1"/>
    <col min="8" max="8" width="8.125" customWidth="1"/>
    <col min="9" max="9" width="15.125" bestFit="1" customWidth="1"/>
    <col min="10" max="10" width="7.125" bestFit="1" customWidth="1"/>
    <col min="11" max="11" width="9.75" customWidth="1"/>
    <col min="12" max="12" width="12.125" customWidth="1"/>
    <col min="16" max="16" width="11.375" customWidth="1"/>
  </cols>
  <sheetData>
    <row r="1" spans="1:16" ht="25.5" x14ac:dyDescent="0.4">
      <c r="A1" s="21" t="s">
        <v>206</v>
      </c>
      <c r="B1" s="21"/>
      <c r="C1" s="21"/>
      <c r="D1" s="21"/>
      <c r="E1" s="21"/>
      <c r="F1" s="21"/>
      <c r="G1" s="21"/>
      <c r="H1" s="21"/>
      <c r="I1" s="21"/>
      <c r="J1" s="21"/>
    </row>
    <row r="3" spans="1:16" x14ac:dyDescent="0.4">
      <c r="A3" s="19" t="s">
        <v>311</v>
      </c>
      <c r="B3" s="19"/>
      <c r="C3" s="19"/>
      <c r="D3" s="19"/>
      <c r="E3" s="19"/>
      <c r="F3" s="19"/>
      <c r="G3" s="19"/>
      <c r="H3" s="19"/>
      <c r="I3" s="19"/>
      <c r="J3" s="19"/>
    </row>
    <row r="5" spans="1:16" ht="19.5" x14ac:dyDescent="0.4">
      <c r="A5" s="20" t="s">
        <v>310</v>
      </c>
      <c r="B5" s="20"/>
      <c r="C5" s="20"/>
      <c r="D5" s="20"/>
      <c r="E5" s="20"/>
      <c r="F5" s="20"/>
      <c r="G5" s="20"/>
    </row>
    <row r="6" spans="1:16" x14ac:dyDescent="0.4">
      <c r="A6" s="7" t="s">
        <v>0</v>
      </c>
      <c r="B6" s="7" t="s">
        <v>1</v>
      </c>
      <c r="C6" s="7" t="s">
        <v>244</v>
      </c>
      <c r="D6" s="7" t="s">
        <v>3</v>
      </c>
      <c r="E6" s="7" t="s">
        <v>4</v>
      </c>
      <c r="F6" s="7" t="s">
        <v>5</v>
      </c>
      <c r="G6" s="7" t="s">
        <v>6</v>
      </c>
      <c r="I6" s="6"/>
      <c r="J6" s="7" t="s">
        <v>241</v>
      </c>
      <c r="K6" s="1"/>
      <c r="L6" s="1"/>
      <c r="M6" s="1"/>
      <c r="N6" s="1"/>
      <c r="O6" s="1"/>
      <c r="P6" s="1"/>
    </row>
    <row r="7" spans="1:16" x14ac:dyDescent="0.4">
      <c r="A7" s="3">
        <v>2001</v>
      </c>
      <c r="B7" s="3" t="s">
        <v>14</v>
      </c>
      <c r="C7" s="3" t="s">
        <v>242</v>
      </c>
      <c r="D7" s="3" t="s">
        <v>16</v>
      </c>
      <c r="E7" s="3" t="s">
        <v>17</v>
      </c>
      <c r="F7" s="3" t="s">
        <v>18</v>
      </c>
      <c r="G7" s="3" t="s">
        <v>19</v>
      </c>
      <c r="I7" s="3" t="s">
        <v>22</v>
      </c>
      <c r="J7" s="3"/>
      <c r="K7" s="12"/>
    </row>
    <row r="8" spans="1:16" x14ac:dyDescent="0.4">
      <c r="A8" s="3">
        <v>2002</v>
      </c>
      <c r="B8" s="3" t="s">
        <v>20</v>
      </c>
      <c r="C8" s="3" t="s">
        <v>242</v>
      </c>
      <c r="D8" s="3" t="s">
        <v>22</v>
      </c>
      <c r="E8" s="3" t="s">
        <v>23</v>
      </c>
      <c r="F8" s="3" t="s">
        <v>24</v>
      </c>
      <c r="G8" s="3" t="s">
        <v>25</v>
      </c>
      <c r="I8" s="3" t="s">
        <v>16</v>
      </c>
      <c r="J8" s="3"/>
    </row>
    <row r="9" spans="1:16" x14ac:dyDescent="0.4">
      <c r="A9" s="3">
        <v>2003</v>
      </c>
      <c r="B9" s="3" t="s">
        <v>26</v>
      </c>
      <c r="C9" s="3" t="s">
        <v>242</v>
      </c>
      <c r="D9" s="3" t="s">
        <v>28</v>
      </c>
      <c r="E9" s="3" t="s">
        <v>29</v>
      </c>
      <c r="F9" s="3" t="s">
        <v>30</v>
      </c>
      <c r="G9" s="3" t="s">
        <v>31</v>
      </c>
      <c r="I9" s="3" t="s">
        <v>44</v>
      </c>
      <c r="J9" s="3"/>
    </row>
    <row r="10" spans="1:16" x14ac:dyDescent="0.4">
      <c r="A10" s="3">
        <v>2004</v>
      </c>
      <c r="B10" s="3" t="s">
        <v>32</v>
      </c>
      <c r="C10" s="3" t="s">
        <v>243</v>
      </c>
      <c r="D10" s="3" t="s">
        <v>28</v>
      </c>
      <c r="E10" s="3" t="s">
        <v>34</v>
      </c>
      <c r="F10" s="3" t="s">
        <v>35</v>
      </c>
      <c r="G10" s="3" t="s">
        <v>36</v>
      </c>
      <c r="I10" s="3" t="s">
        <v>28</v>
      </c>
      <c r="J10" s="3"/>
    </row>
    <row r="11" spans="1:16" x14ac:dyDescent="0.4">
      <c r="A11" s="3">
        <v>2005</v>
      </c>
      <c r="B11" s="3" t="s">
        <v>37</v>
      </c>
      <c r="C11" s="3" t="s">
        <v>242</v>
      </c>
      <c r="D11" s="3" t="s">
        <v>22</v>
      </c>
      <c r="E11" s="3" t="s">
        <v>39</v>
      </c>
      <c r="F11" s="3" t="s">
        <v>40</v>
      </c>
      <c r="G11" s="3" t="s">
        <v>41</v>
      </c>
      <c r="I11" s="3" t="s">
        <v>55</v>
      </c>
      <c r="J11" s="3"/>
    </row>
    <row r="12" spans="1:16" x14ac:dyDescent="0.4">
      <c r="A12" s="3">
        <v>2006</v>
      </c>
      <c r="B12" s="3" t="s">
        <v>42</v>
      </c>
      <c r="C12" s="3" t="s">
        <v>243</v>
      </c>
      <c r="D12" s="3" t="s">
        <v>44</v>
      </c>
      <c r="E12" s="3" t="s">
        <v>45</v>
      </c>
      <c r="F12" s="3" t="s">
        <v>46</v>
      </c>
      <c r="G12" s="3" t="s">
        <v>47</v>
      </c>
    </row>
    <row r="13" spans="1:16" x14ac:dyDescent="0.4">
      <c r="A13" s="3">
        <v>2007</v>
      </c>
      <c r="B13" s="3" t="s">
        <v>48</v>
      </c>
      <c r="C13" s="3" t="s">
        <v>243</v>
      </c>
      <c r="D13" s="3" t="s">
        <v>16</v>
      </c>
      <c r="E13" s="3" t="s">
        <v>50</v>
      </c>
      <c r="F13" s="3" t="s">
        <v>51</v>
      </c>
      <c r="G13" s="3" t="s">
        <v>52</v>
      </c>
      <c r="I13" s="6"/>
      <c r="J13" s="7" t="s">
        <v>241</v>
      </c>
    </row>
    <row r="14" spans="1:16" x14ac:dyDescent="0.4">
      <c r="A14" s="3">
        <v>2008</v>
      </c>
      <c r="B14" s="3" t="s">
        <v>53</v>
      </c>
      <c r="C14" s="3" t="s">
        <v>242</v>
      </c>
      <c r="D14" s="3" t="s">
        <v>55</v>
      </c>
      <c r="E14" s="3" t="s">
        <v>56</v>
      </c>
      <c r="F14" s="3" t="s">
        <v>57</v>
      </c>
      <c r="G14" s="3" t="s">
        <v>58</v>
      </c>
      <c r="I14" s="3" t="s">
        <v>242</v>
      </c>
      <c r="J14" s="3"/>
    </row>
    <row r="15" spans="1:16" x14ac:dyDescent="0.4">
      <c r="A15" s="3">
        <v>2009</v>
      </c>
      <c r="B15" s="3" t="s">
        <v>59</v>
      </c>
      <c r="C15" s="3" t="s">
        <v>243</v>
      </c>
      <c r="D15" s="3" t="s">
        <v>22</v>
      </c>
      <c r="E15" s="3" t="s">
        <v>61</v>
      </c>
      <c r="F15" s="3" t="s">
        <v>62</v>
      </c>
      <c r="G15" s="3" t="s">
        <v>63</v>
      </c>
      <c r="I15" s="3" t="s">
        <v>243</v>
      </c>
      <c r="J15" s="3"/>
    </row>
    <row r="16" spans="1:16" x14ac:dyDescent="0.4">
      <c r="A16" s="3">
        <v>2010</v>
      </c>
      <c r="B16" s="3" t="s">
        <v>64</v>
      </c>
      <c r="C16" s="3" t="s">
        <v>242</v>
      </c>
      <c r="D16" s="3" t="s">
        <v>22</v>
      </c>
      <c r="E16" s="3" t="s">
        <v>66</v>
      </c>
      <c r="F16" s="3" t="s">
        <v>67</v>
      </c>
      <c r="G16" s="3" t="s">
        <v>68</v>
      </c>
    </row>
    <row r="17" spans="1:7" x14ac:dyDescent="0.4">
      <c r="A17" s="3">
        <v>2011</v>
      </c>
      <c r="B17" s="3" t="s">
        <v>69</v>
      </c>
      <c r="C17" s="3" t="s">
        <v>242</v>
      </c>
      <c r="D17" s="3" t="s">
        <v>28</v>
      </c>
      <c r="E17" s="3" t="s">
        <v>71</v>
      </c>
      <c r="F17" s="3" t="s">
        <v>72</v>
      </c>
      <c r="G17" s="3" t="s">
        <v>73</v>
      </c>
    </row>
    <row r="18" spans="1:7" x14ac:dyDescent="0.4">
      <c r="A18" s="3">
        <v>2012</v>
      </c>
      <c r="B18" s="3" t="s">
        <v>74</v>
      </c>
      <c r="C18" s="3" t="s">
        <v>242</v>
      </c>
      <c r="D18" s="3" t="s">
        <v>44</v>
      </c>
      <c r="E18" s="3" t="s">
        <v>76</v>
      </c>
      <c r="F18" s="3" t="s">
        <v>77</v>
      </c>
      <c r="G18" s="3" t="s">
        <v>78</v>
      </c>
    </row>
    <row r="19" spans="1:7" x14ac:dyDescent="0.4">
      <c r="A19" s="3">
        <v>2013</v>
      </c>
      <c r="B19" s="3" t="s">
        <v>79</v>
      </c>
      <c r="C19" s="3" t="s">
        <v>243</v>
      </c>
      <c r="D19" s="3" t="s">
        <v>28</v>
      </c>
      <c r="E19" s="3" t="s">
        <v>81</v>
      </c>
      <c r="F19" s="3" t="s">
        <v>82</v>
      </c>
      <c r="G19" s="3" t="s">
        <v>83</v>
      </c>
    </row>
    <row r="20" spans="1:7" x14ac:dyDescent="0.4">
      <c r="A20" s="3">
        <v>2014</v>
      </c>
      <c r="B20" s="3" t="s">
        <v>84</v>
      </c>
      <c r="C20" s="3" t="s">
        <v>242</v>
      </c>
      <c r="D20" s="3" t="s">
        <v>55</v>
      </c>
      <c r="E20" s="3" t="s">
        <v>85</v>
      </c>
      <c r="F20" s="3" t="s">
        <v>86</v>
      </c>
      <c r="G20" s="3" t="s">
        <v>87</v>
      </c>
    </row>
    <row r="21" spans="1:7" x14ac:dyDescent="0.4">
      <c r="A21" s="3">
        <v>2015</v>
      </c>
      <c r="B21" s="3" t="s">
        <v>88</v>
      </c>
      <c r="C21" s="3" t="s">
        <v>242</v>
      </c>
      <c r="D21" s="3" t="s">
        <v>22</v>
      </c>
      <c r="E21" s="3" t="s">
        <v>89</v>
      </c>
      <c r="F21" s="3" t="s">
        <v>90</v>
      </c>
      <c r="G21" s="3" t="s">
        <v>91</v>
      </c>
    </row>
    <row r="22" spans="1:7" x14ac:dyDescent="0.4">
      <c r="A22" s="3">
        <v>2016</v>
      </c>
      <c r="B22" s="3" t="s">
        <v>92</v>
      </c>
      <c r="C22" s="3" t="s">
        <v>243</v>
      </c>
      <c r="D22" s="3" t="s">
        <v>28</v>
      </c>
      <c r="E22" s="3" t="s">
        <v>93</v>
      </c>
      <c r="F22" s="3" t="s">
        <v>94</v>
      </c>
      <c r="G22" s="3" t="s">
        <v>95</v>
      </c>
    </row>
    <row r="23" spans="1:7" x14ac:dyDescent="0.4">
      <c r="A23" s="3">
        <v>2017</v>
      </c>
      <c r="B23" s="3" t="s">
        <v>96</v>
      </c>
      <c r="C23" s="3" t="s">
        <v>242</v>
      </c>
      <c r="D23" s="3" t="s">
        <v>22</v>
      </c>
      <c r="E23" s="3" t="s">
        <v>97</v>
      </c>
      <c r="F23" s="3" t="s">
        <v>98</v>
      </c>
      <c r="G23" s="3" t="s">
        <v>99</v>
      </c>
    </row>
    <row r="24" spans="1:7" x14ac:dyDescent="0.4">
      <c r="A24" s="3">
        <v>2018</v>
      </c>
      <c r="B24" s="3" t="s">
        <v>100</v>
      </c>
      <c r="C24" s="3" t="s">
        <v>243</v>
      </c>
      <c r="D24" s="3" t="s">
        <v>55</v>
      </c>
      <c r="E24" s="3" t="s">
        <v>101</v>
      </c>
      <c r="F24" s="3" t="s">
        <v>102</v>
      </c>
      <c r="G24" s="3" t="s">
        <v>103</v>
      </c>
    </row>
    <row r="25" spans="1:7" x14ac:dyDescent="0.4">
      <c r="A25" s="3">
        <v>2019</v>
      </c>
      <c r="B25" s="3" t="s">
        <v>104</v>
      </c>
      <c r="C25" s="3" t="s">
        <v>242</v>
      </c>
      <c r="D25" s="3" t="s">
        <v>22</v>
      </c>
      <c r="E25" s="3" t="s">
        <v>105</v>
      </c>
      <c r="F25" s="3" t="s">
        <v>106</v>
      </c>
      <c r="G25" s="3" t="s">
        <v>73</v>
      </c>
    </row>
    <row r="26" spans="1:7" x14ac:dyDescent="0.4">
      <c r="A26" s="3">
        <v>2020</v>
      </c>
      <c r="B26" s="3" t="s">
        <v>107</v>
      </c>
      <c r="C26" s="3" t="s">
        <v>243</v>
      </c>
      <c r="D26" s="3" t="s">
        <v>55</v>
      </c>
      <c r="E26" s="3" t="s">
        <v>108</v>
      </c>
      <c r="F26" s="3" t="s">
        <v>109</v>
      </c>
      <c r="G26" s="3" t="s">
        <v>110</v>
      </c>
    </row>
    <row r="27" spans="1:7" x14ac:dyDescent="0.4">
      <c r="A27" s="3">
        <v>2021</v>
      </c>
      <c r="B27" s="3" t="s">
        <v>111</v>
      </c>
      <c r="C27" s="3" t="s">
        <v>242</v>
      </c>
      <c r="D27" s="3" t="s">
        <v>22</v>
      </c>
      <c r="E27" s="3" t="s">
        <v>112</v>
      </c>
      <c r="F27" s="3" t="s">
        <v>113</v>
      </c>
      <c r="G27" s="3" t="s">
        <v>114</v>
      </c>
    </row>
    <row r="28" spans="1:7" x14ac:dyDescent="0.4">
      <c r="A28" s="3">
        <v>2022</v>
      </c>
      <c r="B28" s="3" t="s">
        <v>115</v>
      </c>
      <c r="C28" s="3" t="s">
        <v>242</v>
      </c>
      <c r="D28" s="3" t="s">
        <v>44</v>
      </c>
      <c r="E28" s="3" t="s">
        <v>116</v>
      </c>
      <c r="F28" s="3" t="s">
        <v>117</v>
      </c>
      <c r="G28" s="3" t="s">
        <v>118</v>
      </c>
    </row>
    <row r="29" spans="1:7" x14ac:dyDescent="0.4">
      <c r="A29" s="3">
        <v>2023</v>
      </c>
      <c r="B29" s="3" t="s">
        <v>119</v>
      </c>
      <c r="C29" s="3" t="s">
        <v>243</v>
      </c>
      <c r="D29" s="3" t="s">
        <v>16</v>
      </c>
      <c r="E29" s="3" t="s">
        <v>120</v>
      </c>
      <c r="F29" s="3" t="s">
        <v>121</v>
      </c>
      <c r="G29" s="3" t="s">
        <v>122</v>
      </c>
    </row>
    <row r="30" spans="1:7" x14ac:dyDescent="0.4">
      <c r="A30" s="3">
        <v>2024</v>
      </c>
      <c r="B30" s="3" t="s">
        <v>123</v>
      </c>
      <c r="C30" s="3" t="s">
        <v>242</v>
      </c>
      <c r="D30" s="3" t="s">
        <v>28</v>
      </c>
      <c r="E30" s="3" t="s">
        <v>124</v>
      </c>
      <c r="F30" s="3" t="s">
        <v>125</v>
      </c>
      <c r="G30" s="3" t="s">
        <v>126</v>
      </c>
    </row>
    <row r="31" spans="1:7" x14ac:dyDescent="0.4">
      <c r="A31" s="3">
        <v>2025</v>
      </c>
      <c r="B31" s="3" t="s">
        <v>127</v>
      </c>
      <c r="C31" s="3" t="s">
        <v>242</v>
      </c>
      <c r="D31" s="3" t="s">
        <v>55</v>
      </c>
      <c r="E31" s="3" t="s">
        <v>128</v>
      </c>
      <c r="F31" s="3" t="s">
        <v>129</v>
      </c>
      <c r="G31" s="3" t="s">
        <v>130</v>
      </c>
    </row>
    <row r="33" spans="1:10" ht="25.5" x14ac:dyDescent="0.4">
      <c r="A33" s="21" t="s">
        <v>207</v>
      </c>
      <c r="B33" s="21"/>
      <c r="C33" s="21"/>
      <c r="D33" s="21"/>
      <c r="E33" s="21"/>
      <c r="F33" s="21"/>
      <c r="G33" s="21"/>
      <c r="H33" s="21"/>
      <c r="I33" s="21"/>
      <c r="J33" s="21"/>
    </row>
    <row r="35" spans="1:10" ht="19.5" x14ac:dyDescent="0.4">
      <c r="A35" s="20" t="s">
        <v>310</v>
      </c>
      <c r="B35" s="20"/>
      <c r="C35" s="20"/>
      <c r="D35" s="20"/>
      <c r="E35" s="20"/>
      <c r="F35" s="20"/>
      <c r="G35" s="20"/>
    </row>
    <row r="36" spans="1:10" x14ac:dyDescent="0.4">
      <c r="A36" s="7" t="s">
        <v>0</v>
      </c>
      <c r="B36" s="7" t="s">
        <v>1</v>
      </c>
      <c r="C36" s="7" t="s">
        <v>244</v>
      </c>
      <c r="D36" s="7" t="s">
        <v>3</v>
      </c>
      <c r="E36" s="7" t="s">
        <v>4</v>
      </c>
      <c r="F36" s="7" t="s">
        <v>5</v>
      </c>
      <c r="G36" s="7" t="s">
        <v>6</v>
      </c>
      <c r="I36" s="6"/>
      <c r="J36" s="7" t="s">
        <v>241</v>
      </c>
    </row>
    <row r="37" spans="1:10" x14ac:dyDescent="0.4">
      <c r="A37" s="3">
        <v>2001</v>
      </c>
      <c r="B37" s="3" t="s">
        <v>14</v>
      </c>
      <c r="C37" s="3" t="s">
        <v>242</v>
      </c>
      <c r="D37" s="3" t="s">
        <v>16</v>
      </c>
      <c r="E37" s="3" t="s">
        <v>17</v>
      </c>
      <c r="F37" s="3" t="s">
        <v>18</v>
      </c>
      <c r="G37" s="3" t="s">
        <v>19</v>
      </c>
      <c r="I37" s="3" t="s">
        <v>22</v>
      </c>
      <c r="J37" s="3">
        <f>COUNTIF($D$37:$D$61,I37)</f>
        <v>8</v>
      </c>
    </row>
    <row r="38" spans="1:10" x14ac:dyDescent="0.4">
      <c r="A38" s="3">
        <v>2002</v>
      </c>
      <c r="B38" s="3" t="s">
        <v>20</v>
      </c>
      <c r="C38" s="3" t="s">
        <v>242</v>
      </c>
      <c r="D38" s="3" t="s">
        <v>22</v>
      </c>
      <c r="E38" s="3" t="s">
        <v>23</v>
      </c>
      <c r="F38" s="3" t="s">
        <v>24</v>
      </c>
      <c r="G38" s="3" t="s">
        <v>25</v>
      </c>
      <c r="I38" s="3" t="s">
        <v>16</v>
      </c>
      <c r="J38" s="3">
        <f t="shared" ref="J38:J41" si="0">COUNTIF($D$37:$D$61,I38)</f>
        <v>3</v>
      </c>
    </row>
    <row r="39" spans="1:10" x14ac:dyDescent="0.4">
      <c r="A39" s="3">
        <v>2003</v>
      </c>
      <c r="B39" s="3" t="s">
        <v>26</v>
      </c>
      <c r="C39" s="3" t="s">
        <v>242</v>
      </c>
      <c r="D39" s="3" t="s">
        <v>28</v>
      </c>
      <c r="E39" s="3" t="s">
        <v>29</v>
      </c>
      <c r="F39" s="3" t="s">
        <v>30</v>
      </c>
      <c r="G39" s="3" t="s">
        <v>31</v>
      </c>
      <c r="I39" s="3" t="s">
        <v>44</v>
      </c>
      <c r="J39" s="3">
        <f t="shared" si="0"/>
        <v>3</v>
      </c>
    </row>
    <row r="40" spans="1:10" x14ac:dyDescent="0.4">
      <c r="A40" s="3">
        <v>2004</v>
      </c>
      <c r="B40" s="3" t="s">
        <v>32</v>
      </c>
      <c r="C40" s="3" t="s">
        <v>243</v>
      </c>
      <c r="D40" s="3" t="s">
        <v>28</v>
      </c>
      <c r="E40" s="3" t="s">
        <v>34</v>
      </c>
      <c r="F40" s="3" t="s">
        <v>35</v>
      </c>
      <c r="G40" s="3" t="s">
        <v>36</v>
      </c>
      <c r="I40" s="3" t="s">
        <v>28</v>
      </c>
      <c r="J40" s="3">
        <f t="shared" si="0"/>
        <v>6</v>
      </c>
    </row>
    <row r="41" spans="1:10" x14ac:dyDescent="0.4">
      <c r="A41" s="3">
        <v>2005</v>
      </c>
      <c r="B41" s="3" t="s">
        <v>37</v>
      </c>
      <c r="C41" s="3" t="s">
        <v>242</v>
      </c>
      <c r="D41" s="3" t="s">
        <v>22</v>
      </c>
      <c r="E41" s="3" t="s">
        <v>39</v>
      </c>
      <c r="F41" s="3" t="s">
        <v>40</v>
      </c>
      <c r="G41" s="3" t="s">
        <v>41</v>
      </c>
      <c r="I41" s="3" t="s">
        <v>55</v>
      </c>
      <c r="J41" s="3">
        <f t="shared" si="0"/>
        <v>5</v>
      </c>
    </row>
    <row r="42" spans="1:10" ht="24" x14ac:dyDescent="0.4">
      <c r="A42" s="3">
        <v>2006</v>
      </c>
      <c r="B42" s="3" t="s">
        <v>42</v>
      </c>
      <c r="C42" s="3" t="s">
        <v>243</v>
      </c>
      <c r="D42" s="3" t="s">
        <v>44</v>
      </c>
      <c r="E42" s="3" t="s">
        <v>45</v>
      </c>
      <c r="F42" s="3" t="s">
        <v>46</v>
      </c>
      <c r="G42" s="3" t="s">
        <v>47</v>
      </c>
      <c r="J42" s="17" t="str">
        <f ca="1">_xlfn.FORMULATEXT(J37)</f>
        <v>=COUNTIF($D$37:$D$61,I37)</v>
      </c>
    </row>
    <row r="43" spans="1:10" x14ac:dyDescent="0.4">
      <c r="A43" s="3">
        <v>2007</v>
      </c>
      <c r="B43" s="3" t="s">
        <v>48</v>
      </c>
      <c r="C43" s="3" t="s">
        <v>243</v>
      </c>
      <c r="D43" s="3" t="s">
        <v>16</v>
      </c>
      <c r="E43" s="3" t="s">
        <v>50</v>
      </c>
      <c r="F43" s="3" t="s">
        <v>51</v>
      </c>
      <c r="G43" s="3" t="s">
        <v>52</v>
      </c>
    </row>
    <row r="44" spans="1:10" x14ac:dyDescent="0.4">
      <c r="A44" s="3">
        <v>2008</v>
      </c>
      <c r="B44" s="3" t="s">
        <v>53</v>
      </c>
      <c r="C44" s="3" t="s">
        <v>242</v>
      </c>
      <c r="D44" s="3" t="s">
        <v>55</v>
      </c>
      <c r="E44" s="3" t="s">
        <v>56</v>
      </c>
      <c r="F44" s="3" t="s">
        <v>57</v>
      </c>
      <c r="G44" s="3" t="s">
        <v>58</v>
      </c>
    </row>
    <row r="45" spans="1:10" x14ac:dyDescent="0.4">
      <c r="A45" s="3">
        <v>2009</v>
      </c>
      <c r="B45" s="3" t="s">
        <v>59</v>
      </c>
      <c r="C45" s="3" t="s">
        <v>243</v>
      </c>
      <c r="D45" s="3" t="s">
        <v>22</v>
      </c>
      <c r="E45" s="3" t="s">
        <v>61</v>
      </c>
      <c r="F45" s="3" t="s">
        <v>62</v>
      </c>
      <c r="G45" s="3" t="s">
        <v>63</v>
      </c>
      <c r="I45" s="6"/>
      <c r="J45" s="7" t="s">
        <v>241</v>
      </c>
    </row>
    <row r="46" spans="1:10" x14ac:dyDescent="0.4">
      <c r="A46" s="3">
        <v>2010</v>
      </c>
      <c r="B46" s="3" t="s">
        <v>64</v>
      </c>
      <c r="C46" s="3" t="s">
        <v>242</v>
      </c>
      <c r="D46" s="3" t="s">
        <v>22</v>
      </c>
      <c r="E46" s="3" t="s">
        <v>66</v>
      </c>
      <c r="F46" s="3" t="s">
        <v>67</v>
      </c>
      <c r="G46" s="3" t="s">
        <v>68</v>
      </c>
      <c r="I46" s="3" t="s">
        <v>242</v>
      </c>
      <c r="J46" s="3">
        <f>COUNTIF($C$37:$C$61,I46)</f>
        <v>16</v>
      </c>
    </row>
    <row r="47" spans="1:10" x14ac:dyDescent="0.4">
      <c r="A47" s="3">
        <v>2011</v>
      </c>
      <c r="B47" s="3" t="s">
        <v>69</v>
      </c>
      <c r="C47" s="3" t="s">
        <v>242</v>
      </c>
      <c r="D47" s="3" t="s">
        <v>28</v>
      </c>
      <c r="E47" s="3" t="s">
        <v>71</v>
      </c>
      <c r="F47" s="3" t="s">
        <v>72</v>
      </c>
      <c r="G47" s="3" t="s">
        <v>73</v>
      </c>
      <c r="I47" s="3" t="s">
        <v>243</v>
      </c>
      <c r="J47" s="3">
        <f>COUNTIF($C$37:$C$61,I47)</f>
        <v>9</v>
      </c>
    </row>
    <row r="48" spans="1:10" ht="24" x14ac:dyDescent="0.4">
      <c r="A48" s="3">
        <v>2012</v>
      </c>
      <c r="B48" s="3" t="s">
        <v>74</v>
      </c>
      <c r="C48" s="3" t="s">
        <v>242</v>
      </c>
      <c r="D48" s="3" t="s">
        <v>44</v>
      </c>
      <c r="E48" s="3" t="s">
        <v>76</v>
      </c>
      <c r="F48" s="3" t="s">
        <v>77</v>
      </c>
      <c r="G48" s="3" t="s">
        <v>78</v>
      </c>
      <c r="J48" s="17" t="str">
        <f ca="1">_xlfn.FORMULATEXT(J46)</f>
        <v>=COUNTIF($C$37:$C$61,I46)</v>
      </c>
    </row>
    <row r="49" spans="1:7" x14ac:dyDescent="0.4">
      <c r="A49" s="3">
        <v>2013</v>
      </c>
      <c r="B49" s="3" t="s">
        <v>79</v>
      </c>
      <c r="C49" s="3" t="s">
        <v>243</v>
      </c>
      <c r="D49" s="3" t="s">
        <v>28</v>
      </c>
      <c r="E49" s="3" t="s">
        <v>81</v>
      </c>
      <c r="F49" s="3" t="s">
        <v>82</v>
      </c>
      <c r="G49" s="3" t="s">
        <v>83</v>
      </c>
    </row>
    <row r="50" spans="1:7" x14ac:dyDescent="0.4">
      <c r="A50" s="3">
        <v>2014</v>
      </c>
      <c r="B50" s="3" t="s">
        <v>84</v>
      </c>
      <c r="C50" s="3" t="s">
        <v>242</v>
      </c>
      <c r="D50" s="3" t="s">
        <v>55</v>
      </c>
      <c r="E50" s="3" t="s">
        <v>85</v>
      </c>
      <c r="F50" s="3" t="s">
        <v>86</v>
      </c>
      <c r="G50" s="3" t="s">
        <v>87</v>
      </c>
    </row>
    <row r="51" spans="1:7" x14ac:dyDescent="0.4">
      <c r="A51" s="3">
        <v>2015</v>
      </c>
      <c r="B51" s="3" t="s">
        <v>88</v>
      </c>
      <c r="C51" s="3" t="s">
        <v>242</v>
      </c>
      <c r="D51" s="3" t="s">
        <v>22</v>
      </c>
      <c r="E51" s="3" t="s">
        <v>89</v>
      </c>
      <c r="F51" s="3" t="s">
        <v>90</v>
      </c>
      <c r="G51" s="3" t="s">
        <v>91</v>
      </c>
    </row>
    <row r="52" spans="1:7" x14ac:dyDescent="0.4">
      <c r="A52" s="3">
        <v>2016</v>
      </c>
      <c r="B52" s="3" t="s">
        <v>92</v>
      </c>
      <c r="C52" s="3" t="s">
        <v>243</v>
      </c>
      <c r="D52" s="3" t="s">
        <v>28</v>
      </c>
      <c r="E52" s="3" t="s">
        <v>93</v>
      </c>
      <c r="F52" s="3" t="s">
        <v>94</v>
      </c>
      <c r="G52" s="3" t="s">
        <v>95</v>
      </c>
    </row>
    <row r="53" spans="1:7" x14ac:dyDescent="0.4">
      <c r="A53" s="3">
        <v>2017</v>
      </c>
      <c r="B53" s="3" t="s">
        <v>96</v>
      </c>
      <c r="C53" s="3" t="s">
        <v>242</v>
      </c>
      <c r="D53" s="3" t="s">
        <v>22</v>
      </c>
      <c r="E53" s="3" t="s">
        <v>97</v>
      </c>
      <c r="F53" s="3" t="s">
        <v>98</v>
      </c>
      <c r="G53" s="3" t="s">
        <v>99</v>
      </c>
    </row>
    <row r="54" spans="1:7" x14ac:dyDescent="0.4">
      <c r="A54" s="3">
        <v>2018</v>
      </c>
      <c r="B54" s="3" t="s">
        <v>100</v>
      </c>
      <c r="C54" s="3" t="s">
        <v>243</v>
      </c>
      <c r="D54" s="3" t="s">
        <v>55</v>
      </c>
      <c r="E54" s="3" t="s">
        <v>101</v>
      </c>
      <c r="F54" s="3" t="s">
        <v>102</v>
      </c>
      <c r="G54" s="3" t="s">
        <v>103</v>
      </c>
    </row>
    <row r="55" spans="1:7" x14ac:dyDescent="0.4">
      <c r="A55" s="3">
        <v>2019</v>
      </c>
      <c r="B55" s="3" t="s">
        <v>104</v>
      </c>
      <c r="C55" s="3" t="s">
        <v>242</v>
      </c>
      <c r="D55" s="3" t="s">
        <v>22</v>
      </c>
      <c r="E55" s="3" t="s">
        <v>105</v>
      </c>
      <c r="F55" s="3" t="s">
        <v>106</v>
      </c>
      <c r="G55" s="3" t="s">
        <v>73</v>
      </c>
    </row>
    <row r="56" spans="1:7" x14ac:dyDescent="0.4">
      <c r="A56" s="3">
        <v>2020</v>
      </c>
      <c r="B56" s="3" t="s">
        <v>107</v>
      </c>
      <c r="C56" s="3" t="s">
        <v>243</v>
      </c>
      <c r="D56" s="3" t="s">
        <v>55</v>
      </c>
      <c r="E56" s="3" t="s">
        <v>108</v>
      </c>
      <c r="F56" s="3" t="s">
        <v>109</v>
      </c>
      <c r="G56" s="3" t="s">
        <v>110</v>
      </c>
    </row>
    <row r="57" spans="1:7" x14ac:dyDescent="0.4">
      <c r="A57" s="3">
        <v>2021</v>
      </c>
      <c r="B57" s="3" t="s">
        <v>111</v>
      </c>
      <c r="C57" s="3" t="s">
        <v>242</v>
      </c>
      <c r="D57" s="3" t="s">
        <v>22</v>
      </c>
      <c r="E57" s="3" t="s">
        <v>112</v>
      </c>
      <c r="F57" s="3" t="s">
        <v>113</v>
      </c>
      <c r="G57" s="3" t="s">
        <v>114</v>
      </c>
    </row>
    <row r="58" spans="1:7" x14ac:dyDescent="0.4">
      <c r="A58" s="3">
        <v>2022</v>
      </c>
      <c r="B58" s="3" t="s">
        <v>115</v>
      </c>
      <c r="C58" s="3" t="s">
        <v>242</v>
      </c>
      <c r="D58" s="3" t="s">
        <v>44</v>
      </c>
      <c r="E58" s="3" t="s">
        <v>116</v>
      </c>
      <c r="F58" s="3" t="s">
        <v>117</v>
      </c>
      <c r="G58" s="3" t="s">
        <v>118</v>
      </c>
    </row>
    <row r="59" spans="1:7" x14ac:dyDescent="0.4">
      <c r="A59" s="3">
        <v>2023</v>
      </c>
      <c r="B59" s="3" t="s">
        <v>119</v>
      </c>
      <c r="C59" s="3" t="s">
        <v>243</v>
      </c>
      <c r="D59" s="3" t="s">
        <v>16</v>
      </c>
      <c r="E59" s="3" t="s">
        <v>120</v>
      </c>
      <c r="F59" s="3" t="s">
        <v>121</v>
      </c>
      <c r="G59" s="3" t="s">
        <v>122</v>
      </c>
    </row>
    <row r="60" spans="1:7" x14ac:dyDescent="0.4">
      <c r="A60" s="3">
        <v>2024</v>
      </c>
      <c r="B60" s="3" t="s">
        <v>123</v>
      </c>
      <c r="C60" s="3" t="s">
        <v>242</v>
      </c>
      <c r="D60" s="3" t="s">
        <v>28</v>
      </c>
      <c r="E60" s="3" t="s">
        <v>124</v>
      </c>
      <c r="F60" s="3" t="s">
        <v>125</v>
      </c>
      <c r="G60" s="3" t="s">
        <v>126</v>
      </c>
    </row>
    <row r="61" spans="1:7" x14ac:dyDescent="0.4">
      <c r="A61" s="3">
        <v>2025</v>
      </c>
      <c r="B61" s="3" t="s">
        <v>127</v>
      </c>
      <c r="C61" s="3" t="s">
        <v>242</v>
      </c>
      <c r="D61" s="3" t="s">
        <v>55</v>
      </c>
      <c r="E61" s="3" t="s">
        <v>128</v>
      </c>
      <c r="F61" s="3" t="s">
        <v>129</v>
      </c>
      <c r="G61" s="3" t="s">
        <v>130</v>
      </c>
    </row>
  </sheetData>
  <mergeCells count="5">
    <mergeCell ref="A35:G35"/>
    <mergeCell ref="A5:G5"/>
    <mergeCell ref="A1:J1"/>
    <mergeCell ref="A3:J3"/>
    <mergeCell ref="A33:J3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A1:P61"/>
  <sheetViews>
    <sheetView topLeftCell="A27" workbookViewId="0">
      <selection activeCell="A3" sqref="A3:J3"/>
    </sheetView>
  </sheetViews>
  <sheetFormatPr defaultRowHeight="18.75" x14ac:dyDescent="0.4"/>
  <cols>
    <col min="1" max="1" width="7.125" bestFit="1" customWidth="1"/>
    <col min="2" max="2" width="11" bestFit="1" customWidth="1"/>
    <col min="3" max="3" width="5.25" bestFit="1" customWidth="1"/>
    <col min="4" max="4" width="15.125" bestFit="1" customWidth="1"/>
    <col min="5" max="5" width="9.375" bestFit="1" customWidth="1"/>
    <col min="6" max="6" width="35.25" bestFit="1" customWidth="1"/>
    <col min="7" max="7" width="14.75" bestFit="1" customWidth="1"/>
    <col min="8" max="8" width="8.125" customWidth="1"/>
    <col min="9" max="9" width="15.125" bestFit="1" customWidth="1"/>
    <col min="10" max="10" width="7.125" bestFit="1" customWidth="1"/>
    <col min="11" max="11" width="9.75" customWidth="1"/>
    <col min="12" max="12" width="12.125" customWidth="1"/>
    <col min="16" max="16" width="11.375" customWidth="1"/>
  </cols>
  <sheetData>
    <row r="1" spans="1:16" ht="25.5" x14ac:dyDescent="0.4">
      <c r="A1" s="21" t="s">
        <v>206</v>
      </c>
      <c r="B1" s="21"/>
      <c r="C1" s="21"/>
      <c r="D1" s="21"/>
      <c r="E1" s="21"/>
      <c r="F1" s="21"/>
      <c r="G1" s="21"/>
      <c r="H1" s="21"/>
      <c r="I1" s="21"/>
      <c r="J1" s="21"/>
    </row>
    <row r="3" spans="1:16" x14ac:dyDescent="0.4">
      <c r="A3" s="19" t="s">
        <v>311</v>
      </c>
      <c r="B3" s="19"/>
      <c r="C3" s="19"/>
      <c r="D3" s="19"/>
      <c r="E3" s="19"/>
      <c r="F3" s="19"/>
      <c r="G3" s="19"/>
      <c r="H3" s="19"/>
      <c r="I3" s="19"/>
      <c r="J3" s="19"/>
    </row>
    <row r="5" spans="1:16" ht="19.5" x14ac:dyDescent="0.4">
      <c r="A5" s="22" t="s">
        <v>310</v>
      </c>
      <c r="B5" s="22"/>
      <c r="C5" s="22"/>
      <c r="D5" s="22"/>
      <c r="E5" s="22"/>
      <c r="F5" s="22"/>
      <c r="G5" s="22"/>
    </row>
    <row r="6" spans="1:16" x14ac:dyDescent="0.4">
      <c r="A6" s="8" t="s">
        <v>0</v>
      </c>
      <c r="B6" s="8" t="s">
        <v>1</v>
      </c>
      <c r="C6" s="8" t="s">
        <v>244</v>
      </c>
      <c r="D6" s="8" t="s">
        <v>3</v>
      </c>
      <c r="E6" s="8" t="s">
        <v>4</v>
      </c>
      <c r="F6" s="8" t="s">
        <v>5</v>
      </c>
      <c r="G6" s="8" t="s">
        <v>6</v>
      </c>
      <c r="I6" s="9"/>
      <c r="J6" s="8" t="s">
        <v>241</v>
      </c>
      <c r="K6" s="1"/>
      <c r="L6" s="1"/>
      <c r="M6" s="1"/>
      <c r="N6" s="1"/>
      <c r="O6" s="1"/>
      <c r="P6" s="1"/>
    </row>
    <row r="7" spans="1:16" x14ac:dyDescent="0.4">
      <c r="A7" s="3">
        <v>2001</v>
      </c>
      <c r="B7" s="3" t="s">
        <v>14</v>
      </c>
      <c r="C7" s="3" t="s">
        <v>242</v>
      </c>
      <c r="D7" s="3" t="s">
        <v>16</v>
      </c>
      <c r="E7" s="3" t="s">
        <v>17</v>
      </c>
      <c r="F7" s="3" t="s">
        <v>18</v>
      </c>
      <c r="G7" s="3" t="s">
        <v>19</v>
      </c>
      <c r="I7" s="3" t="s">
        <v>22</v>
      </c>
      <c r="J7" s="3"/>
      <c r="K7" s="12"/>
    </row>
    <row r="8" spans="1:16" x14ac:dyDescent="0.4">
      <c r="A8" s="3">
        <v>2002</v>
      </c>
      <c r="B8" s="3" t="s">
        <v>20</v>
      </c>
      <c r="C8" s="3" t="s">
        <v>242</v>
      </c>
      <c r="D8" s="3" t="s">
        <v>22</v>
      </c>
      <c r="E8" s="3" t="s">
        <v>23</v>
      </c>
      <c r="F8" s="3" t="s">
        <v>24</v>
      </c>
      <c r="G8" s="3" t="s">
        <v>25</v>
      </c>
      <c r="I8" s="3" t="s">
        <v>16</v>
      </c>
      <c r="J8" s="3"/>
    </row>
    <row r="9" spans="1:16" x14ac:dyDescent="0.4">
      <c r="A9" s="3">
        <v>2003</v>
      </c>
      <c r="B9" s="3" t="s">
        <v>26</v>
      </c>
      <c r="C9" s="3" t="s">
        <v>242</v>
      </c>
      <c r="D9" s="3" t="s">
        <v>28</v>
      </c>
      <c r="E9" s="3" t="s">
        <v>29</v>
      </c>
      <c r="F9" s="3" t="s">
        <v>30</v>
      </c>
      <c r="G9" s="3" t="s">
        <v>31</v>
      </c>
      <c r="I9" s="3" t="s">
        <v>44</v>
      </c>
      <c r="J9" s="3"/>
    </row>
    <row r="10" spans="1:16" x14ac:dyDescent="0.4">
      <c r="A10" s="3">
        <v>2004</v>
      </c>
      <c r="B10" s="3" t="s">
        <v>32</v>
      </c>
      <c r="C10" s="3" t="s">
        <v>243</v>
      </c>
      <c r="D10" s="3" t="s">
        <v>28</v>
      </c>
      <c r="E10" s="3" t="s">
        <v>34</v>
      </c>
      <c r="F10" s="3" t="s">
        <v>35</v>
      </c>
      <c r="G10" s="3" t="s">
        <v>36</v>
      </c>
      <c r="I10" s="3" t="s">
        <v>28</v>
      </c>
      <c r="J10" s="3"/>
    </row>
    <row r="11" spans="1:16" x14ac:dyDescent="0.4">
      <c r="A11" s="3">
        <v>2005</v>
      </c>
      <c r="B11" s="3" t="s">
        <v>37</v>
      </c>
      <c r="C11" s="3" t="s">
        <v>242</v>
      </c>
      <c r="D11" s="3" t="s">
        <v>22</v>
      </c>
      <c r="E11" s="3" t="s">
        <v>39</v>
      </c>
      <c r="F11" s="3" t="s">
        <v>40</v>
      </c>
      <c r="G11" s="3" t="s">
        <v>41</v>
      </c>
      <c r="I11" s="3" t="s">
        <v>55</v>
      </c>
      <c r="J11" s="3"/>
    </row>
    <row r="12" spans="1:16" x14ac:dyDescent="0.4">
      <c r="A12" s="3">
        <v>2006</v>
      </c>
      <c r="B12" s="3" t="s">
        <v>42</v>
      </c>
      <c r="C12" s="3" t="s">
        <v>243</v>
      </c>
      <c r="D12" s="3" t="s">
        <v>44</v>
      </c>
      <c r="E12" s="3" t="s">
        <v>45</v>
      </c>
      <c r="F12" s="3" t="s">
        <v>46</v>
      </c>
      <c r="G12" s="3" t="s">
        <v>47</v>
      </c>
    </row>
    <row r="13" spans="1:16" x14ac:dyDescent="0.4">
      <c r="A13" s="3">
        <v>2007</v>
      </c>
      <c r="B13" s="3" t="s">
        <v>48</v>
      </c>
      <c r="C13" s="3" t="s">
        <v>243</v>
      </c>
      <c r="D13" s="3" t="s">
        <v>16</v>
      </c>
      <c r="E13" s="3" t="s">
        <v>50</v>
      </c>
      <c r="F13" s="3" t="s">
        <v>51</v>
      </c>
      <c r="G13" s="3" t="s">
        <v>52</v>
      </c>
      <c r="I13" s="9"/>
      <c r="J13" s="8" t="s">
        <v>241</v>
      </c>
    </row>
    <row r="14" spans="1:16" x14ac:dyDescent="0.4">
      <c r="A14" s="3">
        <v>2008</v>
      </c>
      <c r="B14" s="3" t="s">
        <v>53</v>
      </c>
      <c r="C14" s="3" t="s">
        <v>242</v>
      </c>
      <c r="D14" s="3" t="s">
        <v>55</v>
      </c>
      <c r="E14" s="3" t="s">
        <v>56</v>
      </c>
      <c r="F14" s="3" t="s">
        <v>57</v>
      </c>
      <c r="G14" s="3" t="s">
        <v>58</v>
      </c>
      <c r="I14" s="3" t="s">
        <v>242</v>
      </c>
      <c r="J14" s="3"/>
    </row>
    <row r="15" spans="1:16" x14ac:dyDescent="0.4">
      <c r="A15" s="3">
        <v>2009</v>
      </c>
      <c r="B15" s="3" t="s">
        <v>59</v>
      </c>
      <c r="C15" s="3" t="s">
        <v>243</v>
      </c>
      <c r="D15" s="3" t="s">
        <v>22</v>
      </c>
      <c r="E15" s="3" t="s">
        <v>61</v>
      </c>
      <c r="F15" s="3" t="s">
        <v>62</v>
      </c>
      <c r="G15" s="3" t="s">
        <v>63</v>
      </c>
      <c r="I15" s="3" t="s">
        <v>243</v>
      </c>
      <c r="J15" s="3"/>
    </row>
    <row r="16" spans="1:16" x14ac:dyDescent="0.4">
      <c r="A16" s="3">
        <v>2010</v>
      </c>
      <c r="B16" s="3" t="s">
        <v>64</v>
      </c>
      <c r="C16" s="3" t="s">
        <v>242</v>
      </c>
      <c r="D16" s="3" t="s">
        <v>22</v>
      </c>
      <c r="E16" s="3" t="s">
        <v>66</v>
      </c>
      <c r="F16" s="3" t="s">
        <v>67</v>
      </c>
      <c r="G16" s="3" t="s">
        <v>68</v>
      </c>
    </row>
    <row r="17" spans="1:7" x14ac:dyDescent="0.4">
      <c r="A17" s="3">
        <v>2011</v>
      </c>
      <c r="B17" s="3" t="s">
        <v>69</v>
      </c>
      <c r="C17" s="3" t="s">
        <v>242</v>
      </c>
      <c r="D17" s="3" t="s">
        <v>28</v>
      </c>
      <c r="E17" s="3" t="s">
        <v>71</v>
      </c>
      <c r="F17" s="3" t="s">
        <v>72</v>
      </c>
      <c r="G17" s="3" t="s">
        <v>73</v>
      </c>
    </row>
    <row r="18" spans="1:7" x14ac:dyDescent="0.4">
      <c r="A18" s="3">
        <v>2012</v>
      </c>
      <c r="B18" s="3" t="s">
        <v>74</v>
      </c>
      <c r="C18" s="3" t="s">
        <v>242</v>
      </c>
      <c r="D18" s="3" t="s">
        <v>44</v>
      </c>
      <c r="E18" s="3" t="s">
        <v>76</v>
      </c>
      <c r="F18" s="3" t="s">
        <v>77</v>
      </c>
      <c r="G18" s="3" t="s">
        <v>78</v>
      </c>
    </row>
    <row r="19" spans="1:7" x14ac:dyDescent="0.4">
      <c r="A19" s="3">
        <v>2013</v>
      </c>
      <c r="B19" s="3" t="s">
        <v>79</v>
      </c>
      <c r="C19" s="3" t="s">
        <v>243</v>
      </c>
      <c r="D19" s="3" t="s">
        <v>28</v>
      </c>
      <c r="E19" s="3" t="s">
        <v>81</v>
      </c>
      <c r="F19" s="3" t="s">
        <v>82</v>
      </c>
      <c r="G19" s="3" t="s">
        <v>83</v>
      </c>
    </row>
    <row r="20" spans="1:7" x14ac:dyDescent="0.4">
      <c r="A20" s="3">
        <v>2014</v>
      </c>
      <c r="B20" s="3" t="s">
        <v>84</v>
      </c>
      <c r="C20" s="3" t="s">
        <v>242</v>
      </c>
      <c r="D20" s="3" t="s">
        <v>55</v>
      </c>
      <c r="E20" s="3" t="s">
        <v>85</v>
      </c>
      <c r="F20" s="3" t="s">
        <v>86</v>
      </c>
      <c r="G20" s="3" t="s">
        <v>87</v>
      </c>
    </row>
    <row r="21" spans="1:7" x14ac:dyDescent="0.4">
      <c r="A21" s="3">
        <v>2015</v>
      </c>
      <c r="B21" s="3" t="s">
        <v>88</v>
      </c>
      <c r="C21" s="3" t="s">
        <v>242</v>
      </c>
      <c r="D21" s="3" t="s">
        <v>22</v>
      </c>
      <c r="E21" s="3" t="s">
        <v>89</v>
      </c>
      <c r="F21" s="3" t="s">
        <v>90</v>
      </c>
      <c r="G21" s="3" t="s">
        <v>91</v>
      </c>
    </row>
    <row r="22" spans="1:7" x14ac:dyDescent="0.4">
      <c r="A22" s="3">
        <v>2016</v>
      </c>
      <c r="B22" s="3" t="s">
        <v>92</v>
      </c>
      <c r="C22" s="3" t="s">
        <v>243</v>
      </c>
      <c r="D22" s="3" t="s">
        <v>28</v>
      </c>
      <c r="E22" s="3" t="s">
        <v>93</v>
      </c>
      <c r="F22" s="3" t="s">
        <v>94</v>
      </c>
      <c r="G22" s="3" t="s">
        <v>95</v>
      </c>
    </row>
    <row r="23" spans="1:7" x14ac:dyDescent="0.4">
      <c r="A23" s="3">
        <v>2017</v>
      </c>
      <c r="B23" s="3" t="s">
        <v>96</v>
      </c>
      <c r="C23" s="3" t="s">
        <v>242</v>
      </c>
      <c r="D23" s="3" t="s">
        <v>22</v>
      </c>
      <c r="E23" s="3" t="s">
        <v>97</v>
      </c>
      <c r="F23" s="3" t="s">
        <v>98</v>
      </c>
      <c r="G23" s="3" t="s">
        <v>99</v>
      </c>
    </row>
    <row r="24" spans="1:7" x14ac:dyDescent="0.4">
      <c r="A24" s="3">
        <v>2018</v>
      </c>
      <c r="B24" s="3" t="s">
        <v>100</v>
      </c>
      <c r="C24" s="3" t="s">
        <v>243</v>
      </c>
      <c r="D24" s="3" t="s">
        <v>55</v>
      </c>
      <c r="E24" s="3" t="s">
        <v>101</v>
      </c>
      <c r="F24" s="3" t="s">
        <v>102</v>
      </c>
      <c r="G24" s="3" t="s">
        <v>103</v>
      </c>
    </row>
    <row r="25" spans="1:7" x14ac:dyDescent="0.4">
      <c r="A25" s="3">
        <v>2019</v>
      </c>
      <c r="B25" s="3" t="s">
        <v>104</v>
      </c>
      <c r="C25" s="3" t="s">
        <v>242</v>
      </c>
      <c r="D25" s="3" t="s">
        <v>22</v>
      </c>
      <c r="E25" s="3" t="s">
        <v>105</v>
      </c>
      <c r="F25" s="3" t="s">
        <v>106</v>
      </c>
      <c r="G25" s="3" t="s">
        <v>73</v>
      </c>
    </row>
    <row r="26" spans="1:7" x14ac:dyDescent="0.4">
      <c r="A26" s="3">
        <v>2020</v>
      </c>
      <c r="B26" s="3" t="s">
        <v>107</v>
      </c>
      <c r="C26" s="3" t="s">
        <v>243</v>
      </c>
      <c r="D26" s="3" t="s">
        <v>55</v>
      </c>
      <c r="E26" s="3" t="s">
        <v>108</v>
      </c>
      <c r="F26" s="3" t="s">
        <v>109</v>
      </c>
      <c r="G26" s="3" t="s">
        <v>110</v>
      </c>
    </row>
    <row r="27" spans="1:7" x14ac:dyDescent="0.4">
      <c r="A27" s="3">
        <v>2021</v>
      </c>
      <c r="B27" s="3" t="s">
        <v>111</v>
      </c>
      <c r="C27" s="3" t="s">
        <v>242</v>
      </c>
      <c r="D27" s="3" t="s">
        <v>22</v>
      </c>
      <c r="E27" s="3" t="s">
        <v>112</v>
      </c>
      <c r="F27" s="3" t="s">
        <v>113</v>
      </c>
      <c r="G27" s="3" t="s">
        <v>114</v>
      </c>
    </row>
    <row r="28" spans="1:7" x14ac:dyDescent="0.4">
      <c r="A28" s="3">
        <v>2022</v>
      </c>
      <c r="B28" s="3" t="s">
        <v>115</v>
      </c>
      <c r="C28" s="3" t="s">
        <v>242</v>
      </c>
      <c r="D28" s="3" t="s">
        <v>44</v>
      </c>
      <c r="E28" s="3" t="s">
        <v>116</v>
      </c>
      <c r="F28" s="3" t="s">
        <v>117</v>
      </c>
      <c r="G28" s="3" t="s">
        <v>118</v>
      </c>
    </row>
    <row r="29" spans="1:7" x14ac:dyDescent="0.4">
      <c r="A29" s="3">
        <v>2023</v>
      </c>
      <c r="B29" s="3" t="s">
        <v>119</v>
      </c>
      <c r="C29" s="3" t="s">
        <v>243</v>
      </c>
      <c r="D29" s="3" t="s">
        <v>16</v>
      </c>
      <c r="E29" s="3" t="s">
        <v>120</v>
      </c>
      <c r="F29" s="3" t="s">
        <v>121</v>
      </c>
      <c r="G29" s="3" t="s">
        <v>122</v>
      </c>
    </row>
    <row r="30" spans="1:7" x14ac:dyDescent="0.4">
      <c r="A30" s="3">
        <v>2024</v>
      </c>
      <c r="B30" s="3" t="s">
        <v>123</v>
      </c>
      <c r="C30" s="3" t="s">
        <v>242</v>
      </c>
      <c r="D30" s="3" t="s">
        <v>28</v>
      </c>
      <c r="E30" s="3" t="s">
        <v>124</v>
      </c>
      <c r="F30" s="3" t="s">
        <v>125</v>
      </c>
      <c r="G30" s="3" t="s">
        <v>126</v>
      </c>
    </row>
    <row r="31" spans="1:7" x14ac:dyDescent="0.4">
      <c r="A31" s="3">
        <v>2025</v>
      </c>
      <c r="B31" s="3" t="s">
        <v>127</v>
      </c>
      <c r="C31" s="3" t="s">
        <v>242</v>
      </c>
      <c r="D31" s="3" t="s">
        <v>55</v>
      </c>
      <c r="E31" s="3" t="s">
        <v>128</v>
      </c>
      <c r="F31" s="3" t="s">
        <v>129</v>
      </c>
      <c r="G31" s="3" t="s">
        <v>130</v>
      </c>
    </row>
    <row r="33" spans="1:10" ht="25.5" x14ac:dyDescent="0.4">
      <c r="A33" s="21" t="s">
        <v>207</v>
      </c>
      <c r="B33" s="21"/>
      <c r="C33" s="21"/>
      <c r="D33" s="21"/>
      <c r="E33" s="21"/>
      <c r="F33" s="21"/>
      <c r="G33" s="21"/>
      <c r="H33" s="21"/>
      <c r="I33" s="21"/>
      <c r="J33" s="21"/>
    </row>
    <row r="35" spans="1:10" ht="19.5" x14ac:dyDescent="0.4">
      <c r="A35" s="22" t="s">
        <v>310</v>
      </c>
      <c r="B35" s="22"/>
      <c r="C35" s="22"/>
      <c r="D35" s="22"/>
      <c r="E35" s="22"/>
      <c r="F35" s="22"/>
      <c r="G35" s="22"/>
    </row>
    <row r="36" spans="1:10" x14ac:dyDescent="0.4">
      <c r="A36" s="8" t="s">
        <v>0</v>
      </c>
      <c r="B36" s="8" t="s">
        <v>1</v>
      </c>
      <c r="C36" s="8" t="s">
        <v>244</v>
      </c>
      <c r="D36" s="8" t="s">
        <v>3</v>
      </c>
      <c r="E36" s="8" t="s">
        <v>4</v>
      </c>
      <c r="F36" s="8" t="s">
        <v>5</v>
      </c>
      <c r="G36" s="8" t="s">
        <v>6</v>
      </c>
      <c r="I36" s="9"/>
      <c r="J36" s="8" t="s">
        <v>241</v>
      </c>
    </row>
    <row r="37" spans="1:10" x14ac:dyDescent="0.4">
      <c r="A37" s="3">
        <v>2001</v>
      </c>
      <c r="B37" s="3" t="s">
        <v>14</v>
      </c>
      <c r="C37" s="3" t="s">
        <v>242</v>
      </c>
      <c r="D37" s="3" t="s">
        <v>16</v>
      </c>
      <c r="E37" s="3" t="s">
        <v>17</v>
      </c>
      <c r="F37" s="3" t="s">
        <v>18</v>
      </c>
      <c r="G37" s="3" t="s">
        <v>19</v>
      </c>
      <c r="I37" s="3" t="s">
        <v>22</v>
      </c>
      <c r="J37" s="3">
        <f>COUNTIF($D$37:$D$61,I37)</f>
        <v>8</v>
      </c>
    </row>
    <row r="38" spans="1:10" x14ac:dyDescent="0.4">
      <c r="A38" s="3">
        <v>2002</v>
      </c>
      <c r="B38" s="3" t="s">
        <v>20</v>
      </c>
      <c r="C38" s="3" t="s">
        <v>242</v>
      </c>
      <c r="D38" s="3" t="s">
        <v>22</v>
      </c>
      <c r="E38" s="3" t="s">
        <v>23</v>
      </c>
      <c r="F38" s="3" t="s">
        <v>24</v>
      </c>
      <c r="G38" s="3" t="s">
        <v>25</v>
      </c>
      <c r="I38" s="3" t="s">
        <v>16</v>
      </c>
      <c r="J38" s="3">
        <f t="shared" ref="J38:J41" si="0">COUNTIF($D$37:$D$61,I38)</f>
        <v>3</v>
      </c>
    </row>
    <row r="39" spans="1:10" x14ac:dyDescent="0.4">
      <c r="A39" s="3">
        <v>2003</v>
      </c>
      <c r="B39" s="3" t="s">
        <v>26</v>
      </c>
      <c r="C39" s="3" t="s">
        <v>242</v>
      </c>
      <c r="D39" s="3" t="s">
        <v>28</v>
      </c>
      <c r="E39" s="3" t="s">
        <v>29</v>
      </c>
      <c r="F39" s="3" t="s">
        <v>30</v>
      </c>
      <c r="G39" s="3" t="s">
        <v>31</v>
      </c>
      <c r="I39" s="3" t="s">
        <v>44</v>
      </c>
      <c r="J39" s="3">
        <f t="shared" si="0"/>
        <v>3</v>
      </c>
    </row>
    <row r="40" spans="1:10" x14ac:dyDescent="0.4">
      <c r="A40" s="3">
        <v>2004</v>
      </c>
      <c r="B40" s="3" t="s">
        <v>32</v>
      </c>
      <c r="C40" s="3" t="s">
        <v>243</v>
      </c>
      <c r="D40" s="3" t="s">
        <v>28</v>
      </c>
      <c r="E40" s="3" t="s">
        <v>34</v>
      </c>
      <c r="F40" s="3" t="s">
        <v>35</v>
      </c>
      <c r="G40" s="3" t="s">
        <v>36</v>
      </c>
      <c r="I40" s="3" t="s">
        <v>28</v>
      </c>
      <c r="J40" s="3">
        <f t="shared" si="0"/>
        <v>6</v>
      </c>
    </row>
    <row r="41" spans="1:10" x14ac:dyDescent="0.4">
      <c r="A41" s="3">
        <v>2005</v>
      </c>
      <c r="B41" s="3" t="s">
        <v>37</v>
      </c>
      <c r="C41" s="3" t="s">
        <v>242</v>
      </c>
      <c r="D41" s="3" t="s">
        <v>22</v>
      </c>
      <c r="E41" s="3" t="s">
        <v>39</v>
      </c>
      <c r="F41" s="3" t="s">
        <v>40</v>
      </c>
      <c r="G41" s="3" t="s">
        <v>41</v>
      </c>
      <c r="I41" s="3" t="s">
        <v>55</v>
      </c>
      <c r="J41" s="3">
        <f t="shared" si="0"/>
        <v>5</v>
      </c>
    </row>
    <row r="42" spans="1:10" ht="24" x14ac:dyDescent="0.4">
      <c r="A42" s="3">
        <v>2006</v>
      </c>
      <c r="B42" s="3" t="s">
        <v>42</v>
      </c>
      <c r="C42" s="3" t="s">
        <v>243</v>
      </c>
      <c r="D42" s="3" t="s">
        <v>44</v>
      </c>
      <c r="E42" s="3" t="s">
        <v>45</v>
      </c>
      <c r="F42" s="3" t="s">
        <v>46</v>
      </c>
      <c r="G42" s="3" t="s">
        <v>47</v>
      </c>
      <c r="J42" s="17" t="str">
        <f ca="1">_xlfn.FORMULATEXT(J37)</f>
        <v>=COUNTIF($D$37:$D$61,I37)</v>
      </c>
    </row>
    <row r="43" spans="1:10" x14ac:dyDescent="0.4">
      <c r="A43" s="3">
        <v>2007</v>
      </c>
      <c r="B43" s="3" t="s">
        <v>48</v>
      </c>
      <c r="C43" s="3" t="s">
        <v>243</v>
      </c>
      <c r="D43" s="3" t="s">
        <v>16</v>
      </c>
      <c r="E43" s="3" t="s">
        <v>50</v>
      </c>
      <c r="F43" s="3" t="s">
        <v>51</v>
      </c>
      <c r="G43" s="3" t="s">
        <v>52</v>
      </c>
    </row>
    <row r="44" spans="1:10" x14ac:dyDescent="0.4">
      <c r="A44" s="3">
        <v>2008</v>
      </c>
      <c r="B44" s="3" t="s">
        <v>53</v>
      </c>
      <c r="C44" s="3" t="s">
        <v>242</v>
      </c>
      <c r="D44" s="3" t="s">
        <v>55</v>
      </c>
      <c r="E44" s="3" t="s">
        <v>56</v>
      </c>
      <c r="F44" s="3" t="s">
        <v>57</v>
      </c>
      <c r="G44" s="3" t="s">
        <v>58</v>
      </c>
    </row>
    <row r="45" spans="1:10" x14ac:dyDescent="0.4">
      <c r="A45" s="3">
        <v>2009</v>
      </c>
      <c r="B45" s="3" t="s">
        <v>59</v>
      </c>
      <c r="C45" s="3" t="s">
        <v>243</v>
      </c>
      <c r="D45" s="3" t="s">
        <v>22</v>
      </c>
      <c r="E45" s="3" t="s">
        <v>61</v>
      </c>
      <c r="F45" s="3" t="s">
        <v>62</v>
      </c>
      <c r="G45" s="3" t="s">
        <v>63</v>
      </c>
      <c r="I45" s="9"/>
      <c r="J45" s="8" t="s">
        <v>241</v>
      </c>
    </row>
    <row r="46" spans="1:10" x14ac:dyDescent="0.4">
      <c r="A46" s="3">
        <v>2010</v>
      </c>
      <c r="B46" s="3" t="s">
        <v>64</v>
      </c>
      <c r="C46" s="3" t="s">
        <v>242</v>
      </c>
      <c r="D46" s="3" t="s">
        <v>22</v>
      </c>
      <c r="E46" s="3" t="s">
        <v>66</v>
      </c>
      <c r="F46" s="3" t="s">
        <v>67</v>
      </c>
      <c r="G46" s="3" t="s">
        <v>68</v>
      </c>
      <c r="I46" s="3" t="s">
        <v>242</v>
      </c>
      <c r="J46" s="3">
        <f>COUNTIF($C$37:$C$61,I46)</f>
        <v>16</v>
      </c>
    </row>
    <row r="47" spans="1:10" x14ac:dyDescent="0.4">
      <c r="A47" s="3">
        <v>2011</v>
      </c>
      <c r="B47" s="3" t="s">
        <v>69</v>
      </c>
      <c r="C47" s="3" t="s">
        <v>242</v>
      </c>
      <c r="D47" s="3" t="s">
        <v>28</v>
      </c>
      <c r="E47" s="3" t="s">
        <v>71</v>
      </c>
      <c r="F47" s="3" t="s">
        <v>72</v>
      </c>
      <c r="G47" s="3" t="s">
        <v>73</v>
      </c>
      <c r="I47" s="3" t="s">
        <v>243</v>
      </c>
      <c r="J47" s="3">
        <f>COUNTIF($C$37:$C$61,I47)</f>
        <v>9</v>
      </c>
    </row>
    <row r="48" spans="1:10" ht="24" x14ac:dyDescent="0.4">
      <c r="A48" s="3">
        <v>2012</v>
      </c>
      <c r="B48" s="3" t="s">
        <v>74</v>
      </c>
      <c r="C48" s="3" t="s">
        <v>242</v>
      </c>
      <c r="D48" s="3" t="s">
        <v>44</v>
      </c>
      <c r="E48" s="3" t="s">
        <v>76</v>
      </c>
      <c r="F48" s="3" t="s">
        <v>77</v>
      </c>
      <c r="G48" s="3" t="s">
        <v>78</v>
      </c>
      <c r="J48" s="17" t="str">
        <f ca="1">_xlfn.FORMULATEXT(J46)</f>
        <v>=COUNTIF($C$37:$C$61,I46)</v>
      </c>
    </row>
    <row r="49" spans="1:7" x14ac:dyDescent="0.4">
      <c r="A49" s="3">
        <v>2013</v>
      </c>
      <c r="B49" s="3" t="s">
        <v>79</v>
      </c>
      <c r="C49" s="3" t="s">
        <v>243</v>
      </c>
      <c r="D49" s="3" t="s">
        <v>28</v>
      </c>
      <c r="E49" s="3" t="s">
        <v>81</v>
      </c>
      <c r="F49" s="3" t="s">
        <v>82</v>
      </c>
      <c r="G49" s="3" t="s">
        <v>83</v>
      </c>
    </row>
    <row r="50" spans="1:7" x14ac:dyDescent="0.4">
      <c r="A50" s="3">
        <v>2014</v>
      </c>
      <c r="B50" s="3" t="s">
        <v>84</v>
      </c>
      <c r="C50" s="3" t="s">
        <v>242</v>
      </c>
      <c r="D50" s="3" t="s">
        <v>55</v>
      </c>
      <c r="E50" s="3" t="s">
        <v>85</v>
      </c>
      <c r="F50" s="3" t="s">
        <v>86</v>
      </c>
      <c r="G50" s="3" t="s">
        <v>87</v>
      </c>
    </row>
    <row r="51" spans="1:7" x14ac:dyDescent="0.4">
      <c r="A51" s="3">
        <v>2015</v>
      </c>
      <c r="B51" s="3" t="s">
        <v>88</v>
      </c>
      <c r="C51" s="3" t="s">
        <v>242</v>
      </c>
      <c r="D51" s="3" t="s">
        <v>22</v>
      </c>
      <c r="E51" s="3" t="s">
        <v>89</v>
      </c>
      <c r="F51" s="3" t="s">
        <v>90</v>
      </c>
      <c r="G51" s="3" t="s">
        <v>91</v>
      </c>
    </row>
    <row r="52" spans="1:7" x14ac:dyDescent="0.4">
      <c r="A52" s="3">
        <v>2016</v>
      </c>
      <c r="B52" s="3" t="s">
        <v>92</v>
      </c>
      <c r="C52" s="3" t="s">
        <v>243</v>
      </c>
      <c r="D52" s="3" t="s">
        <v>28</v>
      </c>
      <c r="E52" s="3" t="s">
        <v>93</v>
      </c>
      <c r="F52" s="3" t="s">
        <v>94</v>
      </c>
      <c r="G52" s="3" t="s">
        <v>95</v>
      </c>
    </row>
    <row r="53" spans="1:7" x14ac:dyDescent="0.4">
      <c r="A53" s="3">
        <v>2017</v>
      </c>
      <c r="B53" s="3" t="s">
        <v>96</v>
      </c>
      <c r="C53" s="3" t="s">
        <v>242</v>
      </c>
      <c r="D53" s="3" t="s">
        <v>22</v>
      </c>
      <c r="E53" s="3" t="s">
        <v>97</v>
      </c>
      <c r="F53" s="3" t="s">
        <v>98</v>
      </c>
      <c r="G53" s="3" t="s">
        <v>99</v>
      </c>
    </row>
    <row r="54" spans="1:7" x14ac:dyDescent="0.4">
      <c r="A54" s="3">
        <v>2018</v>
      </c>
      <c r="B54" s="3" t="s">
        <v>100</v>
      </c>
      <c r="C54" s="3" t="s">
        <v>243</v>
      </c>
      <c r="D54" s="3" t="s">
        <v>55</v>
      </c>
      <c r="E54" s="3" t="s">
        <v>101</v>
      </c>
      <c r="F54" s="3" t="s">
        <v>102</v>
      </c>
      <c r="G54" s="3" t="s">
        <v>103</v>
      </c>
    </row>
    <row r="55" spans="1:7" x14ac:dyDescent="0.4">
      <c r="A55" s="3">
        <v>2019</v>
      </c>
      <c r="B55" s="3" t="s">
        <v>104</v>
      </c>
      <c r="C55" s="3" t="s">
        <v>242</v>
      </c>
      <c r="D55" s="3" t="s">
        <v>22</v>
      </c>
      <c r="E55" s="3" t="s">
        <v>105</v>
      </c>
      <c r="F55" s="3" t="s">
        <v>106</v>
      </c>
      <c r="G55" s="3" t="s">
        <v>73</v>
      </c>
    </row>
    <row r="56" spans="1:7" x14ac:dyDescent="0.4">
      <c r="A56" s="3">
        <v>2020</v>
      </c>
      <c r="B56" s="3" t="s">
        <v>107</v>
      </c>
      <c r="C56" s="3" t="s">
        <v>243</v>
      </c>
      <c r="D56" s="3" t="s">
        <v>55</v>
      </c>
      <c r="E56" s="3" t="s">
        <v>108</v>
      </c>
      <c r="F56" s="3" t="s">
        <v>109</v>
      </c>
      <c r="G56" s="3" t="s">
        <v>110</v>
      </c>
    </row>
    <row r="57" spans="1:7" x14ac:dyDescent="0.4">
      <c r="A57" s="3">
        <v>2021</v>
      </c>
      <c r="B57" s="3" t="s">
        <v>111</v>
      </c>
      <c r="C57" s="3" t="s">
        <v>242</v>
      </c>
      <c r="D57" s="3" t="s">
        <v>22</v>
      </c>
      <c r="E57" s="3" t="s">
        <v>112</v>
      </c>
      <c r="F57" s="3" t="s">
        <v>113</v>
      </c>
      <c r="G57" s="3" t="s">
        <v>114</v>
      </c>
    </row>
    <row r="58" spans="1:7" x14ac:dyDescent="0.4">
      <c r="A58" s="3">
        <v>2022</v>
      </c>
      <c r="B58" s="3" t="s">
        <v>115</v>
      </c>
      <c r="C58" s="3" t="s">
        <v>242</v>
      </c>
      <c r="D58" s="3" t="s">
        <v>44</v>
      </c>
      <c r="E58" s="3" t="s">
        <v>116</v>
      </c>
      <c r="F58" s="3" t="s">
        <v>117</v>
      </c>
      <c r="G58" s="3" t="s">
        <v>118</v>
      </c>
    </row>
    <row r="59" spans="1:7" x14ac:dyDescent="0.4">
      <c r="A59" s="3">
        <v>2023</v>
      </c>
      <c r="B59" s="3" t="s">
        <v>119</v>
      </c>
      <c r="C59" s="3" t="s">
        <v>243</v>
      </c>
      <c r="D59" s="3" t="s">
        <v>16</v>
      </c>
      <c r="E59" s="3" t="s">
        <v>120</v>
      </c>
      <c r="F59" s="3" t="s">
        <v>121</v>
      </c>
      <c r="G59" s="3" t="s">
        <v>122</v>
      </c>
    </row>
    <row r="60" spans="1:7" x14ac:dyDescent="0.4">
      <c r="A60" s="3">
        <v>2024</v>
      </c>
      <c r="B60" s="3" t="s">
        <v>123</v>
      </c>
      <c r="C60" s="3" t="s">
        <v>242</v>
      </c>
      <c r="D60" s="3" t="s">
        <v>28</v>
      </c>
      <c r="E60" s="3" t="s">
        <v>124</v>
      </c>
      <c r="F60" s="3" t="s">
        <v>125</v>
      </c>
      <c r="G60" s="3" t="s">
        <v>126</v>
      </c>
    </row>
    <row r="61" spans="1:7" x14ac:dyDescent="0.4">
      <c r="A61" s="3">
        <v>2025</v>
      </c>
      <c r="B61" s="3" t="s">
        <v>127</v>
      </c>
      <c r="C61" s="3" t="s">
        <v>242</v>
      </c>
      <c r="D61" s="3" t="s">
        <v>55</v>
      </c>
      <c r="E61" s="3" t="s">
        <v>128</v>
      </c>
      <c r="F61" s="3" t="s">
        <v>129</v>
      </c>
      <c r="G61" s="3" t="s">
        <v>130</v>
      </c>
    </row>
  </sheetData>
  <mergeCells count="5">
    <mergeCell ref="A35:G35"/>
    <mergeCell ref="A5:G5"/>
    <mergeCell ref="A1:J1"/>
    <mergeCell ref="A3:J3"/>
    <mergeCell ref="A33:J3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/>
  </sheetPr>
  <dimension ref="A1:N59"/>
  <sheetViews>
    <sheetView zoomScale="110" zoomScaleNormal="110" workbookViewId="0">
      <selection sqref="A1:N1"/>
    </sheetView>
  </sheetViews>
  <sheetFormatPr defaultRowHeight="18.75" x14ac:dyDescent="0.4"/>
  <cols>
    <col min="1" max="1" width="9.5" bestFit="1" customWidth="1"/>
    <col min="2" max="3" width="12.75" customWidth="1"/>
    <col min="4" max="4" width="9.375" bestFit="1" customWidth="1"/>
    <col min="6" max="6" width="29" bestFit="1" customWidth="1"/>
    <col min="7" max="7" width="14.75" bestFit="1" customWidth="1"/>
    <col min="8" max="8" width="9.25" bestFit="1" customWidth="1"/>
    <col min="9" max="9" width="11.375" bestFit="1" customWidth="1"/>
    <col min="10" max="10" width="11.375" customWidth="1"/>
    <col min="11" max="11" width="10.625" customWidth="1"/>
    <col min="13" max="13" width="21.375" bestFit="1" customWidth="1"/>
    <col min="14" max="14" width="13" bestFit="1" customWidth="1"/>
  </cols>
  <sheetData>
    <row r="1" spans="1:14" ht="25.5" x14ac:dyDescent="0.4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3" spans="1:14" x14ac:dyDescent="0.4">
      <c r="A3" t="s">
        <v>313</v>
      </c>
    </row>
    <row r="4" spans="1:14" x14ac:dyDescent="0.4">
      <c r="A4" t="s">
        <v>312</v>
      </c>
    </row>
    <row r="7" spans="1:14" x14ac:dyDescent="0.4">
      <c r="A7" s="2" t="s">
        <v>132</v>
      </c>
      <c r="B7" s="2" t="s">
        <v>133</v>
      </c>
      <c r="C7" s="2" t="s">
        <v>244</v>
      </c>
      <c r="D7" s="2" t="s">
        <v>245</v>
      </c>
      <c r="E7" s="2" t="s">
        <v>135</v>
      </c>
      <c r="F7" s="2" t="s">
        <v>136</v>
      </c>
      <c r="G7" s="2" t="s">
        <v>246</v>
      </c>
      <c r="H7" s="2" t="s">
        <v>137</v>
      </c>
      <c r="I7" s="2" t="s">
        <v>247</v>
      </c>
      <c r="J7" s="2" t="s">
        <v>248</v>
      </c>
      <c r="K7" s="2" t="s">
        <v>249</v>
      </c>
      <c r="M7" s="2" t="s">
        <v>250</v>
      </c>
      <c r="N7" s="2" t="s">
        <v>241</v>
      </c>
    </row>
    <row r="8" spans="1:14" x14ac:dyDescent="0.4">
      <c r="A8" s="3">
        <v>20160001</v>
      </c>
      <c r="B8" s="3" t="s">
        <v>138</v>
      </c>
      <c r="C8" s="3" t="s">
        <v>251</v>
      </c>
      <c r="D8" s="3" t="s">
        <v>252</v>
      </c>
      <c r="E8" s="3" t="s">
        <v>140</v>
      </c>
      <c r="F8" s="3" t="s">
        <v>253</v>
      </c>
      <c r="G8" s="3" t="s">
        <v>254</v>
      </c>
      <c r="H8" s="3" t="s">
        <v>141</v>
      </c>
      <c r="I8" s="4">
        <v>26448</v>
      </c>
      <c r="J8" s="3"/>
      <c r="K8" s="3">
        <v>5</v>
      </c>
      <c r="M8" s="3" t="s">
        <v>255</v>
      </c>
      <c r="N8" s="3"/>
    </row>
    <row r="9" spans="1:14" x14ac:dyDescent="0.4">
      <c r="A9" s="3">
        <v>20160002</v>
      </c>
      <c r="B9" s="3" t="s">
        <v>142</v>
      </c>
      <c r="C9" s="3" t="s">
        <v>251</v>
      </c>
      <c r="D9" s="3" t="s">
        <v>256</v>
      </c>
      <c r="E9" s="3" t="s">
        <v>144</v>
      </c>
      <c r="F9" s="3" t="s">
        <v>145</v>
      </c>
      <c r="G9" s="3" t="s">
        <v>257</v>
      </c>
      <c r="H9" s="3" t="s">
        <v>146</v>
      </c>
      <c r="I9" s="4">
        <v>29958</v>
      </c>
      <c r="J9" s="3"/>
      <c r="K9" s="3">
        <v>1</v>
      </c>
      <c r="M9" s="3" t="s">
        <v>258</v>
      </c>
      <c r="N9" s="3"/>
    </row>
    <row r="10" spans="1:14" x14ac:dyDescent="0.4">
      <c r="A10" s="3">
        <v>20160003</v>
      </c>
      <c r="B10" s="3" t="s">
        <v>147</v>
      </c>
      <c r="C10" s="3" t="s">
        <v>251</v>
      </c>
      <c r="D10" s="3" t="s">
        <v>259</v>
      </c>
      <c r="E10" s="3" t="s">
        <v>144</v>
      </c>
      <c r="F10" s="3" t="s">
        <v>149</v>
      </c>
      <c r="G10" s="3" t="s">
        <v>260</v>
      </c>
      <c r="H10" s="3" t="s">
        <v>141</v>
      </c>
      <c r="I10" s="4">
        <v>21904</v>
      </c>
      <c r="J10" s="3"/>
      <c r="K10" s="3">
        <v>12</v>
      </c>
    </row>
    <row r="11" spans="1:14" x14ac:dyDescent="0.4">
      <c r="A11" s="3">
        <v>20160004</v>
      </c>
      <c r="B11" s="3" t="s">
        <v>150</v>
      </c>
      <c r="C11" s="3" t="s">
        <v>251</v>
      </c>
      <c r="D11" s="3" t="s">
        <v>261</v>
      </c>
      <c r="E11" s="3" t="s">
        <v>140</v>
      </c>
      <c r="F11" s="3" t="s">
        <v>152</v>
      </c>
      <c r="G11" s="3" t="s">
        <v>262</v>
      </c>
      <c r="H11" s="3" t="s">
        <v>141</v>
      </c>
      <c r="I11" s="4">
        <v>27596</v>
      </c>
      <c r="J11" s="3"/>
      <c r="K11" s="3">
        <v>7</v>
      </c>
      <c r="M11" s="3" t="s">
        <v>263</v>
      </c>
      <c r="N11" s="3"/>
    </row>
    <row r="12" spans="1:14" x14ac:dyDescent="0.4">
      <c r="A12" s="3">
        <v>20160005</v>
      </c>
      <c r="B12" s="3" t="s">
        <v>153</v>
      </c>
      <c r="C12" s="3" t="s">
        <v>264</v>
      </c>
      <c r="D12" s="3" t="s">
        <v>265</v>
      </c>
      <c r="E12" s="3" t="s">
        <v>140</v>
      </c>
      <c r="F12" s="3" t="s">
        <v>155</v>
      </c>
      <c r="G12" s="3" t="s">
        <v>266</v>
      </c>
      <c r="H12" s="3" t="s">
        <v>141</v>
      </c>
      <c r="I12" s="4">
        <v>27489</v>
      </c>
      <c r="J12" s="3"/>
      <c r="K12" s="3">
        <v>4</v>
      </c>
      <c r="M12" s="3" t="s">
        <v>267</v>
      </c>
      <c r="N12" s="3"/>
    </row>
    <row r="13" spans="1:14" x14ac:dyDescent="0.4">
      <c r="A13" s="3">
        <v>20160006</v>
      </c>
      <c r="B13" s="3" t="s">
        <v>156</v>
      </c>
      <c r="C13" s="3" t="s">
        <v>264</v>
      </c>
      <c r="D13" s="3" t="s">
        <v>268</v>
      </c>
      <c r="E13" s="3" t="s">
        <v>144</v>
      </c>
      <c r="F13" s="3" t="s">
        <v>158</v>
      </c>
      <c r="G13" s="3" t="s">
        <v>269</v>
      </c>
      <c r="H13" s="3" t="s">
        <v>146</v>
      </c>
      <c r="I13" s="4">
        <v>29172</v>
      </c>
      <c r="J13" s="3"/>
      <c r="K13" s="3">
        <v>11</v>
      </c>
    </row>
    <row r="14" spans="1:14" x14ac:dyDescent="0.4">
      <c r="A14" s="3">
        <v>20160007</v>
      </c>
      <c r="B14" s="3" t="s">
        <v>159</v>
      </c>
      <c r="C14" s="3" t="s">
        <v>251</v>
      </c>
      <c r="D14" s="3" t="s">
        <v>270</v>
      </c>
      <c r="E14" s="3" t="s">
        <v>144</v>
      </c>
      <c r="F14" s="3" t="s">
        <v>161</v>
      </c>
      <c r="G14" s="3" t="s">
        <v>271</v>
      </c>
      <c r="H14" s="3" t="s">
        <v>141</v>
      </c>
      <c r="I14" s="4">
        <v>31169</v>
      </c>
      <c r="J14" s="3"/>
      <c r="K14" s="3">
        <v>5</v>
      </c>
      <c r="M14" s="3" t="s">
        <v>264</v>
      </c>
      <c r="N14" s="3"/>
    </row>
    <row r="15" spans="1:14" x14ac:dyDescent="0.4">
      <c r="A15" s="3">
        <v>20160008</v>
      </c>
      <c r="B15" s="3" t="s">
        <v>162</v>
      </c>
      <c r="C15" s="3" t="s">
        <v>251</v>
      </c>
      <c r="D15" s="3" t="s">
        <v>272</v>
      </c>
      <c r="E15" s="3" t="s">
        <v>144</v>
      </c>
      <c r="F15" s="3" t="s">
        <v>164</v>
      </c>
      <c r="G15" s="3" t="s">
        <v>273</v>
      </c>
      <c r="H15" s="3" t="s">
        <v>146</v>
      </c>
      <c r="I15" s="4">
        <v>28330</v>
      </c>
      <c r="J15" s="3"/>
      <c r="K15" s="3">
        <v>7</v>
      </c>
      <c r="M15" s="3" t="s">
        <v>251</v>
      </c>
      <c r="N15" s="3"/>
    </row>
    <row r="16" spans="1:14" x14ac:dyDescent="0.4">
      <c r="A16" s="3">
        <v>20160009</v>
      </c>
      <c r="B16" s="3" t="s">
        <v>165</v>
      </c>
      <c r="C16" s="3" t="s">
        <v>251</v>
      </c>
      <c r="D16" s="3" t="s">
        <v>274</v>
      </c>
      <c r="E16" s="3" t="s">
        <v>140</v>
      </c>
      <c r="F16" s="3" t="s">
        <v>167</v>
      </c>
      <c r="G16" s="3" t="s">
        <v>275</v>
      </c>
      <c r="H16" s="3" t="s">
        <v>146</v>
      </c>
      <c r="I16" s="4">
        <v>29515</v>
      </c>
      <c r="J16" s="3"/>
      <c r="K16" s="3">
        <v>10</v>
      </c>
    </row>
    <row r="17" spans="1:14" x14ac:dyDescent="0.4">
      <c r="A17" s="3">
        <v>20160010</v>
      </c>
      <c r="B17" s="3" t="s">
        <v>168</v>
      </c>
      <c r="C17" s="3" t="s">
        <v>251</v>
      </c>
      <c r="D17" s="3" t="s">
        <v>276</v>
      </c>
      <c r="E17" s="3" t="s">
        <v>144</v>
      </c>
      <c r="F17" s="3" t="s">
        <v>170</v>
      </c>
      <c r="G17" s="3" t="s">
        <v>277</v>
      </c>
      <c r="H17" s="3" t="s">
        <v>146</v>
      </c>
      <c r="I17" s="4">
        <v>25552</v>
      </c>
      <c r="J17" s="3"/>
      <c r="K17" s="3">
        <v>12</v>
      </c>
      <c r="M17" s="11" t="s">
        <v>278</v>
      </c>
      <c r="N17" s="11" t="s">
        <v>279</v>
      </c>
    </row>
    <row r="18" spans="1:14" x14ac:dyDescent="0.4">
      <c r="A18" s="3">
        <v>20160011</v>
      </c>
      <c r="B18" s="3" t="s">
        <v>171</v>
      </c>
      <c r="C18" s="3" t="s">
        <v>251</v>
      </c>
      <c r="D18" s="3" t="s">
        <v>280</v>
      </c>
      <c r="E18" s="3" t="s">
        <v>144</v>
      </c>
      <c r="F18" s="3" t="s">
        <v>173</v>
      </c>
      <c r="G18" s="3" t="s">
        <v>281</v>
      </c>
      <c r="H18" s="3" t="s">
        <v>141</v>
      </c>
      <c r="I18" s="4">
        <v>29506</v>
      </c>
      <c r="J18" s="3"/>
      <c r="K18" s="3">
        <v>10</v>
      </c>
      <c r="M18" s="3" t="s">
        <v>264</v>
      </c>
      <c r="N18" s="3"/>
    </row>
    <row r="19" spans="1:14" x14ac:dyDescent="0.4">
      <c r="A19" s="3">
        <v>20160012</v>
      </c>
      <c r="B19" s="3" t="s">
        <v>174</v>
      </c>
      <c r="C19" s="3" t="s">
        <v>264</v>
      </c>
      <c r="D19" s="3" t="s">
        <v>282</v>
      </c>
      <c r="E19" s="3" t="s">
        <v>140</v>
      </c>
      <c r="F19" s="3" t="s">
        <v>176</v>
      </c>
      <c r="G19" s="3" t="s">
        <v>283</v>
      </c>
      <c r="H19" s="3" t="s">
        <v>141</v>
      </c>
      <c r="I19" s="4">
        <v>31530</v>
      </c>
      <c r="J19" s="3"/>
      <c r="K19" s="3">
        <v>4</v>
      </c>
      <c r="M19" s="3" t="s">
        <v>251</v>
      </c>
      <c r="N19" s="3"/>
    </row>
    <row r="20" spans="1:14" x14ac:dyDescent="0.4">
      <c r="A20" s="3">
        <v>20160013</v>
      </c>
      <c r="B20" s="3" t="s">
        <v>177</v>
      </c>
      <c r="C20" s="3" t="s">
        <v>251</v>
      </c>
      <c r="D20" s="3" t="s">
        <v>284</v>
      </c>
      <c r="E20" s="3" t="s">
        <v>140</v>
      </c>
      <c r="F20" s="3" t="s">
        <v>179</v>
      </c>
      <c r="G20" s="3" t="s">
        <v>285</v>
      </c>
      <c r="H20" s="3" t="s">
        <v>146</v>
      </c>
      <c r="I20" s="4">
        <v>32201</v>
      </c>
      <c r="J20" s="3"/>
      <c r="K20" s="3">
        <v>2</v>
      </c>
    </row>
    <row r="21" spans="1:14" x14ac:dyDescent="0.4">
      <c r="A21" s="3">
        <v>20160014</v>
      </c>
      <c r="B21" s="3" t="s">
        <v>180</v>
      </c>
      <c r="C21" s="3" t="s">
        <v>251</v>
      </c>
      <c r="D21" s="3" t="s">
        <v>286</v>
      </c>
      <c r="E21" s="3" t="s">
        <v>144</v>
      </c>
      <c r="F21" s="3" t="s">
        <v>182</v>
      </c>
      <c r="G21" s="3" t="s">
        <v>287</v>
      </c>
      <c r="H21" s="3" t="s">
        <v>146</v>
      </c>
      <c r="I21" s="4">
        <v>28726</v>
      </c>
      <c r="J21" s="3"/>
      <c r="K21" s="3">
        <v>8</v>
      </c>
      <c r="M21" s="11"/>
      <c r="N21" s="11" t="s">
        <v>288</v>
      </c>
    </row>
    <row r="22" spans="1:14" x14ac:dyDescent="0.4">
      <c r="A22" s="3">
        <v>20160015</v>
      </c>
      <c r="B22" s="3" t="s">
        <v>183</v>
      </c>
      <c r="C22" s="3" t="s">
        <v>251</v>
      </c>
      <c r="D22" s="3" t="s">
        <v>289</v>
      </c>
      <c r="E22" s="3" t="s">
        <v>140</v>
      </c>
      <c r="F22" s="3" t="s">
        <v>185</v>
      </c>
      <c r="G22" s="3" t="s">
        <v>290</v>
      </c>
      <c r="H22" s="3" t="s">
        <v>141</v>
      </c>
      <c r="I22" s="4">
        <v>21881</v>
      </c>
      <c r="J22" s="3"/>
      <c r="K22" s="3">
        <v>11</v>
      </c>
      <c r="M22" s="3" t="s">
        <v>264</v>
      </c>
      <c r="N22" s="3"/>
    </row>
    <row r="23" spans="1:14" x14ac:dyDescent="0.4">
      <c r="A23" s="3">
        <v>20160016</v>
      </c>
      <c r="B23" s="3" t="s">
        <v>186</v>
      </c>
      <c r="C23" s="3" t="s">
        <v>264</v>
      </c>
      <c r="D23" s="3" t="s">
        <v>291</v>
      </c>
      <c r="E23" s="3" t="s">
        <v>140</v>
      </c>
      <c r="F23" s="3" t="s">
        <v>188</v>
      </c>
      <c r="G23" s="3" t="s">
        <v>292</v>
      </c>
      <c r="H23" s="3" t="s">
        <v>146</v>
      </c>
      <c r="I23" s="4">
        <v>24702</v>
      </c>
      <c r="J23" s="3"/>
      <c r="K23" s="3">
        <v>8</v>
      </c>
      <c r="M23" s="3" t="s">
        <v>251</v>
      </c>
      <c r="N23" s="3"/>
    </row>
    <row r="24" spans="1:14" x14ac:dyDescent="0.4">
      <c r="A24" s="3">
        <v>20160017</v>
      </c>
      <c r="B24" s="3" t="s">
        <v>189</v>
      </c>
      <c r="C24" s="3" t="s">
        <v>251</v>
      </c>
      <c r="D24" s="3" t="s">
        <v>293</v>
      </c>
      <c r="E24" s="3" t="s">
        <v>144</v>
      </c>
      <c r="F24" s="3" t="s">
        <v>190</v>
      </c>
      <c r="G24" s="3" t="s">
        <v>294</v>
      </c>
      <c r="H24" s="3" t="s">
        <v>141</v>
      </c>
      <c r="I24" s="4">
        <v>29849</v>
      </c>
      <c r="J24" s="3"/>
      <c r="K24" s="3">
        <v>9</v>
      </c>
    </row>
    <row r="25" spans="1:14" x14ac:dyDescent="0.4">
      <c r="A25" s="3">
        <v>20160018</v>
      </c>
      <c r="B25" s="3" t="s">
        <v>191</v>
      </c>
      <c r="C25" s="3" t="s">
        <v>264</v>
      </c>
      <c r="D25" s="3" t="s">
        <v>295</v>
      </c>
      <c r="E25" s="3" t="s">
        <v>140</v>
      </c>
      <c r="F25" s="3" t="s">
        <v>192</v>
      </c>
      <c r="G25" s="3" t="s">
        <v>296</v>
      </c>
      <c r="H25" s="3" t="s">
        <v>146</v>
      </c>
      <c r="I25" s="4">
        <v>27964</v>
      </c>
      <c r="J25" s="3"/>
      <c r="K25" s="3">
        <v>7</v>
      </c>
    </row>
    <row r="26" spans="1:14" x14ac:dyDescent="0.4">
      <c r="A26" s="3">
        <v>20160019</v>
      </c>
      <c r="B26" s="3" t="s">
        <v>193</v>
      </c>
      <c r="C26" s="3" t="s">
        <v>251</v>
      </c>
      <c r="D26" s="3" t="s">
        <v>297</v>
      </c>
      <c r="E26" s="3" t="s">
        <v>144</v>
      </c>
      <c r="F26" s="3" t="s">
        <v>194</v>
      </c>
      <c r="G26" s="3" t="s">
        <v>298</v>
      </c>
      <c r="H26" s="3" t="s">
        <v>141</v>
      </c>
      <c r="I26" s="4">
        <v>29911</v>
      </c>
      <c r="J26" s="3"/>
      <c r="K26" s="3">
        <v>11</v>
      </c>
    </row>
    <row r="27" spans="1:14" x14ac:dyDescent="0.4">
      <c r="A27" s="3">
        <v>20160020</v>
      </c>
      <c r="B27" s="3" t="s">
        <v>195</v>
      </c>
      <c r="C27" s="3" t="s">
        <v>251</v>
      </c>
      <c r="D27" s="3" t="s">
        <v>299</v>
      </c>
      <c r="E27" s="3" t="s">
        <v>144</v>
      </c>
      <c r="F27" s="3" t="s">
        <v>196</v>
      </c>
      <c r="G27" s="3" t="s">
        <v>300</v>
      </c>
      <c r="H27" s="3" t="s">
        <v>146</v>
      </c>
      <c r="I27" s="4">
        <v>24649</v>
      </c>
      <c r="J27" s="3"/>
      <c r="K27" s="3">
        <v>6</v>
      </c>
    </row>
    <row r="28" spans="1:14" x14ac:dyDescent="0.4">
      <c r="A28" s="3">
        <v>20160021</v>
      </c>
      <c r="B28" s="3" t="s">
        <v>197</v>
      </c>
      <c r="C28" s="3" t="s">
        <v>264</v>
      </c>
      <c r="D28" s="3" t="s">
        <v>301</v>
      </c>
      <c r="E28" s="3" t="s">
        <v>144</v>
      </c>
      <c r="F28" s="3" t="s">
        <v>198</v>
      </c>
      <c r="G28" s="3" t="s">
        <v>302</v>
      </c>
      <c r="H28" s="3" t="s">
        <v>146</v>
      </c>
      <c r="I28" s="4">
        <v>30217</v>
      </c>
      <c r="J28" s="3"/>
      <c r="K28" s="3">
        <v>9</v>
      </c>
    </row>
    <row r="29" spans="1:14" x14ac:dyDescent="0.4">
      <c r="A29" s="3">
        <v>20160022</v>
      </c>
      <c r="B29" s="3" t="s">
        <v>199</v>
      </c>
      <c r="C29" s="3" t="s">
        <v>264</v>
      </c>
      <c r="D29" s="3" t="s">
        <v>303</v>
      </c>
      <c r="E29" s="3" t="s">
        <v>140</v>
      </c>
      <c r="F29" s="3" t="s">
        <v>200</v>
      </c>
      <c r="G29" s="3" t="s">
        <v>304</v>
      </c>
      <c r="H29" s="3" t="s">
        <v>146</v>
      </c>
      <c r="I29" s="4">
        <v>28569</v>
      </c>
      <c r="J29" s="3"/>
      <c r="K29" s="3">
        <v>3</v>
      </c>
    </row>
    <row r="30" spans="1:14" x14ac:dyDescent="0.4">
      <c r="A30" s="3">
        <v>20160023</v>
      </c>
      <c r="B30" s="3" t="s">
        <v>201</v>
      </c>
      <c r="C30" s="3" t="s">
        <v>264</v>
      </c>
      <c r="D30" s="3" t="s">
        <v>305</v>
      </c>
      <c r="E30" s="3" t="s">
        <v>144</v>
      </c>
      <c r="F30" s="3" t="s">
        <v>202</v>
      </c>
      <c r="G30" s="3" t="s">
        <v>306</v>
      </c>
      <c r="H30" s="3" t="s">
        <v>141</v>
      </c>
      <c r="I30" s="4">
        <v>32541</v>
      </c>
      <c r="J30" s="3"/>
      <c r="K30" s="3">
        <v>2</v>
      </c>
    </row>
    <row r="31" spans="1:14" x14ac:dyDescent="0.4">
      <c r="A31" s="3">
        <v>20160024</v>
      </c>
      <c r="B31" s="3" t="s">
        <v>203</v>
      </c>
      <c r="C31" s="3" t="s">
        <v>264</v>
      </c>
      <c r="D31" s="3" t="s">
        <v>307</v>
      </c>
      <c r="E31" s="3" t="s">
        <v>140</v>
      </c>
      <c r="F31" s="3" t="s">
        <v>204</v>
      </c>
      <c r="G31" s="3" t="s">
        <v>308</v>
      </c>
      <c r="H31" s="3" t="s">
        <v>146</v>
      </c>
      <c r="I31" s="4">
        <v>29446</v>
      </c>
      <c r="J31" s="3"/>
      <c r="K31" s="3">
        <v>8</v>
      </c>
    </row>
    <row r="33" spans="1:14" ht="25.5" x14ac:dyDescent="0.4">
      <c r="A33" s="23" t="s">
        <v>207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5" spans="1:14" x14ac:dyDescent="0.4">
      <c r="A35" s="2" t="s">
        <v>132</v>
      </c>
      <c r="B35" s="2" t="s">
        <v>133</v>
      </c>
      <c r="C35" s="2" t="s">
        <v>244</v>
      </c>
      <c r="D35" s="2" t="s">
        <v>245</v>
      </c>
      <c r="E35" s="2" t="s">
        <v>135</v>
      </c>
      <c r="F35" s="2" t="s">
        <v>136</v>
      </c>
      <c r="G35" s="2" t="s">
        <v>246</v>
      </c>
      <c r="H35" s="2" t="s">
        <v>137</v>
      </c>
      <c r="I35" s="2" t="s">
        <v>247</v>
      </c>
      <c r="J35" s="2" t="s">
        <v>248</v>
      </c>
      <c r="K35" s="2" t="s">
        <v>249</v>
      </c>
      <c r="M35" s="2" t="s">
        <v>250</v>
      </c>
      <c r="N35" s="2" t="s">
        <v>241</v>
      </c>
    </row>
    <row r="36" spans="1:14" x14ac:dyDescent="0.4">
      <c r="A36" s="3">
        <v>20160001</v>
      </c>
      <c r="B36" s="3" t="s">
        <v>138</v>
      </c>
      <c r="C36" s="3" t="s">
        <v>251</v>
      </c>
      <c r="D36" s="3" t="s">
        <v>252</v>
      </c>
      <c r="E36" s="3" t="s">
        <v>140</v>
      </c>
      <c r="F36" s="3" t="s">
        <v>253</v>
      </c>
      <c r="G36" s="3" t="s">
        <v>254</v>
      </c>
      <c r="H36" s="3" t="s">
        <v>141</v>
      </c>
      <c r="I36" s="4">
        <v>26448</v>
      </c>
      <c r="J36" s="3">
        <f ca="1">DATEDIF(I36,TODAY(),"Y")</f>
        <v>50</v>
      </c>
      <c r="K36" s="3">
        <v>5</v>
      </c>
      <c r="M36" s="3" t="s">
        <v>255</v>
      </c>
      <c r="N36" s="3">
        <f>COUNTIF($E$36:$E$59,M36)</f>
        <v>11</v>
      </c>
    </row>
    <row r="37" spans="1:14" x14ac:dyDescent="0.4">
      <c r="A37" s="3">
        <v>20160002</v>
      </c>
      <c r="B37" s="3" t="s">
        <v>142</v>
      </c>
      <c r="C37" s="3" t="s">
        <v>251</v>
      </c>
      <c r="D37" s="3" t="s">
        <v>256</v>
      </c>
      <c r="E37" s="3" t="s">
        <v>144</v>
      </c>
      <c r="F37" s="3" t="s">
        <v>145</v>
      </c>
      <c r="G37" s="3" t="s">
        <v>257</v>
      </c>
      <c r="H37" s="3" t="s">
        <v>146</v>
      </c>
      <c r="I37" s="4">
        <v>29958</v>
      </c>
      <c r="J37" s="3">
        <f t="shared" ref="J37:J59" ca="1" si="0">DATEDIF(I37,TODAY(),"Y")</f>
        <v>41</v>
      </c>
      <c r="K37" s="3">
        <v>1</v>
      </c>
      <c r="M37" s="3" t="s">
        <v>258</v>
      </c>
      <c r="N37" s="3">
        <f>COUNTIF($E$36:$E$59,M37)</f>
        <v>13</v>
      </c>
    </row>
    <row r="38" spans="1:14" ht="24" x14ac:dyDescent="0.4">
      <c r="A38" s="3">
        <v>20160003</v>
      </c>
      <c r="B38" s="3" t="s">
        <v>147</v>
      </c>
      <c r="C38" s="3" t="s">
        <v>251</v>
      </c>
      <c r="D38" s="3" t="s">
        <v>259</v>
      </c>
      <c r="E38" s="3" t="s">
        <v>144</v>
      </c>
      <c r="F38" s="3" t="s">
        <v>149</v>
      </c>
      <c r="G38" s="3" t="s">
        <v>260</v>
      </c>
      <c r="H38" s="3" t="s">
        <v>141</v>
      </c>
      <c r="I38" s="4">
        <v>21904</v>
      </c>
      <c r="J38" s="3">
        <f t="shared" ca="1" si="0"/>
        <v>63</v>
      </c>
      <c r="K38" s="3">
        <v>12</v>
      </c>
      <c r="N38" s="17" t="str">
        <f ca="1">_xlfn.FORMULATEXT(N36)</f>
        <v>=COUNTIF($E$36:$E$59,M36)</v>
      </c>
    </row>
    <row r="39" spans="1:14" x14ac:dyDescent="0.4">
      <c r="A39" s="3">
        <v>20160004</v>
      </c>
      <c r="B39" s="3" t="s">
        <v>150</v>
      </c>
      <c r="C39" s="3" t="s">
        <v>251</v>
      </c>
      <c r="D39" s="3" t="s">
        <v>261</v>
      </c>
      <c r="E39" s="3" t="s">
        <v>140</v>
      </c>
      <c r="F39" s="3" t="s">
        <v>152</v>
      </c>
      <c r="G39" s="3" t="s">
        <v>262</v>
      </c>
      <c r="H39" s="3" t="s">
        <v>141</v>
      </c>
      <c r="I39" s="4">
        <v>27596</v>
      </c>
      <c r="J39" s="3">
        <f t="shared" ca="1" si="0"/>
        <v>47</v>
      </c>
      <c r="K39" s="3">
        <v>7</v>
      </c>
      <c r="M39" s="3" t="s">
        <v>263</v>
      </c>
      <c r="N39" s="3">
        <f>COUNTIF($H$36:$H$59,"ゴールド")</f>
        <v>11</v>
      </c>
    </row>
    <row r="40" spans="1:14" x14ac:dyDescent="0.4">
      <c r="A40" s="3">
        <v>20160005</v>
      </c>
      <c r="B40" s="3" t="s">
        <v>153</v>
      </c>
      <c r="C40" s="3" t="s">
        <v>264</v>
      </c>
      <c r="D40" s="3" t="s">
        <v>265</v>
      </c>
      <c r="E40" s="3" t="s">
        <v>140</v>
      </c>
      <c r="F40" s="3" t="s">
        <v>155</v>
      </c>
      <c r="G40" s="3" t="s">
        <v>266</v>
      </c>
      <c r="H40" s="3" t="s">
        <v>141</v>
      </c>
      <c r="I40" s="4">
        <v>27489</v>
      </c>
      <c r="J40" s="3">
        <f t="shared" ca="1" si="0"/>
        <v>47</v>
      </c>
      <c r="K40" s="3">
        <v>4</v>
      </c>
      <c r="M40" s="3" t="s">
        <v>267</v>
      </c>
      <c r="N40" s="3">
        <f>COUNTIF($H$36:$H$59,"一般")</f>
        <v>13</v>
      </c>
    </row>
    <row r="41" spans="1:14" ht="24" x14ac:dyDescent="0.4">
      <c r="A41" s="3">
        <v>20160006</v>
      </c>
      <c r="B41" s="3" t="s">
        <v>156</v>
      </c>
      <c r="C41" s="3" t="s">
        <v>264</v>
      </c>
      <c r="D41" s="3" t="s">
        <v>268</v>
      </c>
      <c r="E41" s="3" t="s">
        <v>144</v>
      </c>
      <c r="F41" s="3" t="s">
        <v>158</v>
      </c>
      <c r="G41" s="3" t="s">
        <v>269</v>
      </c>
      <c r="H41" s="3" t="s">
        <v>146</v>
      </c>
      <c r="I41" s="4">
        <v>29172</v>
      </c>
      <c r="J41" s="3">
        <f t="shared" ca="1" si="0"/>
        <v>43</v>
      </c>
      <c r="K41" s="3">
        <v>11</v>
      </c>
      <c r="N41" s="17" t="str">
        <f ca="1">_xlfn.FORMULATEXT(N39)</f>
        <v>=COUNTIF($H$36:$H$59,"ゴールド")</v>
      </c>
    </row>
    <row r="42" spans="1:14" x14ac:dyDescent="0.4">
      <c r="A42" s="3">
        <v>20160007</v>
      </c>
      <c r="B42" s="3" t="s">
        <v>159</v>
      </c>
      <c r="C42" s="3" t="s">
        <v>251</v>
      </c>
      <c r="D42" s="3" t="s">
        <v>270</v>
      </c>
      <c r="E42" s="3" t="s">
        <v>144</v>
      </c>
      <c r="F42" s="3" t="s">
        <v>161</v>
      </c>
      <c r="G42" s="3" t="s">
        <v>271</v>
      </c>
      <c r="H42" s="3" t="s">
        <v>141</v>
      </c>
      <c r="I42" s="4">
        <v>31169</v>
      </c>
      <c r="J42" s="3">
        <f t="shared" ca="1" si="0"/>
        <v>37</v>
      </c>
      <c r="K42" s="3">
        <v>5</v>
      </c>
      <c r="M42" s="3" t="s">
        <v>264</v>
      </c>
      <c r="N42" s="3">
        <f>COUNTIF($C$36:$C$59,M42)</f>
        <v>9</v>
      </c>
    </row>
    <row r="43" spans="1:14" x14ac:dyDescent="0.4">
      <c r="A43" s="3">
        <v>20160008</v>
      </c>
      <c r="B43" s="3" t="s">
        <v>162</v>
      </c>
      <c r="C43" s="3" t="s">
        <v>251</v>
      </c>
      <c r="D43" s="3" t="s">
        <v>272</v>
      </c>
      <c r="E43" s="3" t="s">
        <v>144</v>
      </c>
      <c r="F43" s="3" t="s">
        <v>164</v>
      </c>
      <c r="G43" s="3" t="s">
        <v>273</v>
      </c>
      <c r="H43" s="3" t="s">
        <v>146</v>
      </c>
      <c r="I43" s="4">
        <v>28330</v>
      </c>
      <c r="J43" s="3">
        <f t="shared" ca="1" si="0"/>
        <v>45</v>
      </c>
      <c r="K43" s="3">
        <v>7</v>
      </c>
      <c r="M43" s="3" t="s">
        <v>251</v>
      </c>
      <c r="N43" s="3">
        <f>COUNTIF($C$36:$C$59,M43)</f>
        <v>15</v>
      </c>
    </row>
    <row r="44" spans="1:14" ht="24" x14ac:dyDescent="0.4">
      <c r="A44" s="3">
        <v>20160009</v>
      </c>
      <c r="B44" s="3" t="s">
        <v>165</v>
      </c>
      <c r="C44" s="3" t="s">
        <v>251</v>
      </c>
      <c r="D44" s="3" t="s">
        <v>274</v>
      </c>
      <c r="E44" s="3" t="s">
        <v>140</v>
      </c>
      <c r="F44" s="3" t="s">
        <v>167</v>
      </c>
      <c r="G44" s="3" t="s">
        <v>275</v>
      </c>
      <c r="H44" s="3" t="s">
        <v>146</v>
      </c>
      <c r="I44" s="4">
        <v>29515</v>
      </c>
      <c r="J44" s="3">
        <f t="shared" ca="1" si="0"/>
        <v>42</v>
      </c>
      <c r="K44" s="3">
        <v>10</v>
      </c>
      <c r="N44" s="17" t="str">
        <f ca="1">_xlfn.FORMULATEXT(N42)</f>
        <v>=COUNTIF($C$36:$C$59,M42)</v>
      </c>
    </row>
    <row r="45" spans="1:14" x14ac:dyDescent="0.4">
      <c r="A45" s="3">
        <v>20160010</v>
      </c>
      <c r="B45" s="3" t="s">
        <v>168</v>
      </c>
      <c r="C45" s="3" t="s">
        <v>251</v>
      </c>
      <c r="D45" s="3" t="s">
        <v>276</v>
      </c>
      <c r="E45" s="3" t="s">
        <v>144</v>
      </c>
      <c r="F45" s="3" t="s">
        <v>170</v>
      </c>
      <c r="G45" s="3" t="s">
        <v>277</v>
      </c>
      <c r="H45" s="3" t="s">
        <v>146</v>
      </c>
      <c r="I45" s="4">
        <v>25552</v>
      </c>
      <c r="J45" s="3">
        <f t="shared" ca="1" si="0"/>
        <v>53</v>
      </c>
      <c r="K45" s="3">
        <v>12</v>
      </c>
      <c r="M45" s="11" t="s">
        <v>278</v>
      </c>
      <c r="N45" s="11" t="s">
        <v>279</v>
      </c>
    </row>
    <row r="46" spans="1:14" x14ac:dyDescent="0.4">
      <c r="A46" s="3">
        <v>20160011</v>
      </c>
      <c r="B46" s="3" t="s">
        <v>171</v>
      </c>
      <c r="C46" s="3" t="s">
        <v>251</v>
      </c>
      <c r="D46" s="3" t="s">
        <v>280</v>
      </c>
      <c r="E46" s="3" t="s">
        <v>144</v>
      </c>
      <c r="F46" s="3" t="s">
        <v>173</v>
      </c>
      <c r="G46" s="3" t="s">
        <v>281</v>
      </c>
      <c r="H46" s="3" t="s">
        <v>141</v>
      </c>
      <c r="I46" s="4">
        <v>29506</v>
      </c>
      <c r="J46" s="3">
        <f t="shared" ca="1" si="0"/>
        <v>42</v>
      </c>
      <c r="K46" s="3">
        <v>10</v>
      </c>
      <c r="M46" s="3" t="s">
        <v>264</v>
      </c>
      <c r="N46" s="3">
        <f>SUMIF($C$36:$C$59,M46,$K$36:$K$59)</f>
        <v>56</v>
      </c>
    </row>
    <row r="47" spans="1:14" x14ac:dyDescent="0.4">
      <c r="A47" s="3">
        <v>20160012</v>
      </c>
      <c r="B47" s="3" t="s">
        <v>174</v>
      </c>
      <c r="C47" s="3" t="s">
        <v>264</v>
      </c>
      <c r="D47" s="3" t="s">
        <v>282</v>
      </c>
      <c r="E47" s="3" t="s">
        <v>140</v>
      </c>
      <c r="F47" s="3" t="s">
        <v>176</v>
      </c>
      <c r="G47" s="3" t="s">
        <v>283</v>
      </c>
      <c r="H47" s="3" t="s">
        <v>141</v>
      </c>
      <c r="I47" s="4">
        <v>31530</v>
      </c>
      <c r="J47" s="3">
        <f t="shared" ca="1" si="0"/>
        <v>36</v>
      </c>
      <c r="K47" s="3">
        <v>4</v>
      </c>
      <c r="M47" s="3" t="s">
        <v>251</v>
      </c>
      <c r="N47" s="3">
        <f>SUMIF($C$36:$C$59,M47,$K$36:$K$59)</f>
        <v>116</v>
      </c>
    </row>
    <row r="48" spans="1:14" ht="24" x14ac:dyDescent="0.4">
      <c r="A48" s="3">
        <v>20160013</v>
      </c>
      <c r="B48" s="3" t="s">
        <v>177</v>
      </c>
      <c r="C48" s="3" t="s">
        <v>251</v>
      </c>
      <c r="D48" s="3" t="s">
        <v>284</v>
      </c>
      <c r="E48" s="3" t="s">
        <v>140</v>
      </c>
      <c r="F48" s="3" t="s">
        <v>179</v>
      </c>
      <c r="G48" s="3" t="s">
        <v>285</v>
      </c>
      <c r="H48" s="3" t="s">
        <v>146</v>
      </c>
      <c r="I48" s="4">
        <v>32201</v>
      </c>
      <c r="J48" s="3">
        <f t="shared" ca="1" si="0"/>
        <v>34</v>
      </c>
      <c r="K48" s="3">
        <v>2</v>
      </c>
      <c r="N48" s="17" t="str">
        <f ca="1">_xlfn.FORMULATEXT(N46)</f>
        <v>=SUMIF($C$36:$C$59,M46,$K$36:$K$59)</v>
      </c>
    </row>
    <row r="49" spans="1:14" x14ac:dyDescent="0.4">
      <c r="A49" s="3">
        <v>20160014</v>
      </c>
      <c r="B49" s="3" t="s">
        <v>180</v>
      </c>
      <c r="C49" s="3" t="s">
        <v>251</v>
      </c>
      <c r="D49" s="3" t="s">
        <v>286</v>
      </c>
      <c r="E49" s="3" t="s">
        <v>144</v>
      </c>
      <c r="F49" s="3" t="s">
        <v>182</v>
      </c>
      <c r="G49" s="3" t="s">
        <v>287</v>
      </c>
      <c r="H49" s="3" t="s">
        <v>146</v>
      </c>
      <c r="I49" s="4">
        <v>28726</v>
      </c>
      <c r="J49" s="3">
        <f t="shared" ca="1" si="0"/>
        <v>44</v>
      </c>
      <c r="K49" s="3">
        <v>8</v>
      </c>
      <c r="M49" s="11"/>
      <c r="N49" s="11" t="s">
        <v>314</v>
      </c>
    </row>
    <row r="50" spans="1:14" x14ac:dyDescent="0.4">
      <c r="A50" s="3">
        <v>20160015</v>
      </c>
      <c r="B50" s="3" t="s">
        <v>183</v>
      </c>
      <c r="C50" s="3" t="s">
        <v>251</v>
      </c>
      <c r="D50" s="3" t="s">
        <v>289</v>
      </c>
      <c r="E50" s="3" t="s">
        <v>140</v>
      </c>
      <c r="F50" s="3" t="s">
        <v>185</v>
      </c>
      <c r="G50" s="3" t="s">
        <v>290</v>
      </c>
      <c r="H50" s="3" t="s">
        <v>141</v>
      </c>
      <c r="I50" s="4">
        <v>21881</v>
      </c>
      <c r="J50" s="3">
        <f t="shared" ca="1" si="0"/>
        <v>63</v>
      </c>
      <c r="K50" s="3">
        <v>11</v>
      </c>
      <c r="M50" s="3" t="s">
        <v>264</v>
      </c>
      <c r="N50" s="18">
        <f>AVERAGEIF($C$36:$C$59,M50,$K$36:$K$59)</f>
        <v>6.2222222222222223</v>
      </c>
    </row>
    <row r="51" spans="1:14" x14ac:dyDescent="0.4">
      <c r="A51" s="3">
        <v>20160016</v>
      </c>
      <c r="B51" s="3" t="s">
        <v>186</v>
      </c>
      <c r="C51" s="3" t="s">
        <v>264</v>
      </c>
      <c r="D51" s="3" t="s">
        <v>291</v>
      </c>
      <c r="E51" s="3" t="s">
        <v>140</v>
      </c>
      <c r="F51" s="3" t="s">
        <v>188</v>
      </c>
      <c r="G51" s="3" t="s">
        <v>292</v>
      </c>
      <c r="H51" s="3" t="s">
        <v>146</v>
      </c>
      <c r="I51" s="4">
        <v>24702</v>
      </c>
      <c r="J51" s="3">
        <f t="shared" ca="1" si="0"/>
        <v>55</v>
      </c>
      <c r="K51" s="3">
        <v>8</v>
      </c>
      <c r="M51" s="3" t="s">
        <v>251</v>
      </c>
      <c r="N51" s="18">
        <f>AVERAGEIF($C$36:$C$59,M51,$K$36:$K$59)</f>
        <v>7.7333333333333334</v>
      </c>
    </row>
    <row r="52" spans="1:14" ht="24" x14ac:dyDescent="0.4">
      <c r="A52" s="3">
        <v>20160017</v>
      </c>
      <c r="B52" s="3" t="s">
        <v>189</v>
      </c>
      <c r="C52" s="3" t="s">
        <v>251</v>
      </c>
      <c r="D52" s="3" t="s">
        <v>293</v>
      </c>
      <c r="E52" s="3" t="s">
        <v>144</v>
      </c>
      <c r="F52" s="3" t="s">
        <v>190</v>
      </c>
      <c r="G52" s="3" t="s">
        <v>294</v>
      </c>
      <c r="H52" s="3" t="s">
        <v>141</v>
      </c>
      <c r="I52" s="4">
        <v>29849</v>
      </c>
      <c r="J52" s="3">
        <f t="shared" ca="1" si="0"/>
        <v>41</v>
      </c>
      <c r="K52" s="3">
        <v>9</v>
      </c>
      <c r="N52" s="17" t="str">
        <f ca="1">_xlfn.FORMULATEXT(N50)</f>
        <v>=AVERAGEIF($C$36:$C$59,M50,$K$36:$K$59)</v>
      </c>
    </row>
    <row r="53" spans="1:14" x14ac:dyDescent="0.4">
      <c r="A53" s="3">
        <v>20160018</v>
      </c>
      <c r="B53" s="3" t="s">
        <v>191</v>
      </c>
      <c r="C53" s="3" t="s">
        <v>264</v>
      </c>
      <c r="D53" s="3" t="s">
        <v>295</v>
      </c>
      <c r="E53" s="3" t="s">
        <v>140</v>
      </c>
      <c r="F53" s="3" t="s">
        <v>192</v>
      </c>
      <c r="G53" s="3" t="s">
        <v>296</v>
      </c>
      <c r="H53" s="3" t="s">
        <v>146</v>
      </c>
      <c r="I53" s="4">
        <v>27964</v>
      </c>
      <c r="J53" s="3">
        <f t="shared" ca="1" si="0"/>
        <v>46</v>
      </c>
      <c r="K53" s="3">
        <v>7</v>
      </c>
    </row>
    <row r="54" spans="1:14" x14ac:dyDescent="0.4">
      <c r="A54" s="3">
        <v>20160019</v>
      </c>
      <c r="B54" s="3" t="s">
        <v>193</v>
      </c>
      <c r="C54" s="3" t="s">
        <v>251</v>
      </c>
      <c r="D54" s="3" t="s">
        <v>297</v>
      </c>
      <c r="E54" s="3" t="s">
        <v>144</v>
      </c>
      <c r="F54" s="3" t="s">
        <v>194</v>
      </c>
      <c r="G54" s="3" t="s">
        <v>298</v>
      </c>
      <c r="H54" s="3" t="s">
        <v>141</v>
      </c>
      <c r="I54" s="4">
        <v>29911</v>
      </c>
      <c r="J54" s="3">
        <f t="shared" ca="1" si="0"/>
        <v>41</v>
      </c>
      <c r="K54" s="3">
        <v>11</v>
      </c>
    </row>
    <row r="55" spans="1:14" x14ac:dyDescent="0.4">
      <c r="A55" s="3">
        <v>20160020</v>
      </c>
      <c r="B55" s="3" t="s">
        <v>195</v>
      </c>
      <c r="C55" s="3" t="s">
        <v>251</v>
      </c>
      <c r="D55" s="3" t="s">
        <v>299</v>
      </c>
      <c r="E55" s="3" t="s">
        <v>144</v>
      </c>
      <c r="F55" s="3" t="s">
        <v>196</v>
      </c>
      <c r="G55" s="3" t="s">
        <v>300</v>
      </c>
      <c r="H55" s="3" t="s">
        <v>146</v>
      </c>
      <c r="I55" s="4">
        <v>24649</v>
      </c>
      <c r="J55" s="3">
        <f t="shared" ca="1" si="0"/>
        <v>55</v>
      </c>
      <c r="K55" s="3">
        <v>6</v>
      </c>
    </row>
    <row r="56" spans="1:14" x14ac:dyDescent="0.4">
      <c r="A56" s="3">
        <v>20160021</v>
      </c>
      <c r="B56" s="3" t="s">
        <v>197</v>
      </c>
      <c r="C56" s="3" t="s">
        <v>264</v>
      </c>
      <c r="D56" s="3" t="s">
        <v>301</v>
      </c>
      <c r="E56" s="3" t="s">
        <v>144</v>
      </c>
      <c r="F56" s="3" t="s">
        <v>198</v>
      </c>
      <c r="G56" s="3" t="s">
        <v>302</v>
      </c>
      <c r="H56" s="3" t="s">
        <v>146</v>
      </c>
      <c r="I56" s="4">
        <v>30217</v>
      </c>
      <c r="J56" s="3">
        <f t="shared" ca="1" si="0"/>
        <v>40</v>
      </c>
      <c r="K56" s="3">
        <v>9</v>
      </c>
    </row>
    <row r="57" spans="1:14" x14ac:dyDescent="0.4">
      <c r="A57" s="3">
        <v>20160022</v>
      </c>
      <c r="B57" s="3" t="s">
        <v>199</v>
      </c>
      <c r="C57" s="3" t="s">
        <v>264</v>
      </c>
      <c r="D57" s="3" t="s">
        <v>303</v>
      </c>
      <c r="E57" s="3" t="s">
        <v>140</v>
      </c>
      <c r="F57" s="3" t="s">
        <v>200</v>
      </c>
      <c r="G57" s="3" t="s">
        <v>304</v>
      </c>
      <c r="H57" s="3" t="s">
        <v>146</v>
      </c>
      <c r="I57" s="4">
        <v>28569</v>
      </c>
      <c r="J57" s="3">
        <f t="shared" ca="1" si="0"/>
        <v>44</v>
      </c>
      <c r="K57" s="3">
        <v>3</v>
      </c>
    </row>
    <row r="58" spans="1:14" x14ac:dyDescent="0.4">
      <c r="A58" s="3">
        <v>20160023</v>
      </c>
      <c r="B58" s="3" t="s">
        <v>201</v>
      </c>
      <c r="C58" s="3" t="s">
        <v>264</v>
      </c>
      <c r="D58" s="3" t="s">
        <v>305</v>
      </c>
      <c r="E58" s="3" t="s">
        <v>144</v>
      </c>
      <c r="F58" s="3" t="s">
        <v>202</v>
      </c>
      <c r="G58" s="3" t="s">
        <v>306</v>
      </c>
      <c r="H58" s="3" t="s">
        <v>141</v>
      </c>
      <c r="I58" s="4">
        <v>32541</v>
      </c>
      <c r="J58" s="3">
        <f t="shared" ca="1" si="0"/>
        <v>34</v>
      </c>
      <c r="K58" s="3">
        <v>2</v>
      </c>
    </row>
    <row r="59" spans="1:14" x14ac:dyDescent="0.4">
      <c r="A59" s="3">
        <v>20160024</v>
      </c>
      <c r="B59" s="3" t="s">
        <v>203</v>
      </c>
      <c r="C59" s="3" t="s">
        <v>264</v>
      </c>
      <c r="D59" s="3" t="s">
        <v>307</v>
      </c>
      <c r="E59" s="3" t="s">
        <v>140</v>
      </c>
      <c r="F59" s="3" t="s">
        <v>204</v>
      </c>
      <c r="G59" s="3" t="s">
        <v>308</v>
      </c>
      <c r="H59" s="3" t="s">
        <v>146</v>
      </c>
      <c r="I59" s="4">
        <v>29446</v>
      </c>
      <c r="J59" s="3">
        <f t="shared" ca="1" si="0"/>
        <v>42</v>
      </c>
      <c r="K59" s="3">
        <v>8</v>
      </c>
    </row>
  </sheetData>
  <mergeCells count="2">
    <mergeCell ref="A1:N1"/>
    <mergeCell ref="A33:N33"/>
  </mergeCells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文字列１</vt:lpstr>
      <vt:lpstr>文字列１ 練習</vt:lpstr>
      <vt:lpstr>文字列２</vt:lpstr>
      <vt:lpstr>文字列２ 練習</vt:lpstr>
      <vt:lpstr>sumif他</vt:lpstr>
      <vt:lpstr>sumif他 練習</vt:lpstr>
      <vt:lpstr>countif他１</vt:lpstr>
      <vt:lpstr>countif他１ 練習</vt:lpstr>
      <vt:lpstr>countif他２</vt:lpstr>
      <vt:lpstr>countif他２ 練習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清水智子</dc:creator>
  <cp:keywords/>
  <dc:description/>
  <cp:lastModifiedBy>清水 智子</cp:lastModifiedBy>
  <cp:revision/>
  <dcterms:created xsi:type="dcterms:W3CDTF">2015-11-02T06:46:56Z</dcterms:created>
  <dcterms:modified xsi:type="dcterms:W3CDTF">2023-02-03T08:37:36Z</dcterms:modified>
  <cp:category/>
  <cp:contentStatus/>
</cp:coreProperties>
</file>